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Z:\user\ntwd\01-งานรายปี\2567\ITA\"/>
    </mc:Choice>
  </mc:AlternateContent>
  <xr:revisionPtr revIDLastSave="0" documentId="13_ncr:1_{F14F0638-2B0F-42CD-8026-A02632291D7B}" xr6:coauthVersionLast="47" xr6:coauthVersionMax="47" xr10:uidLastSave="{00000000-0000-0000-0000-000000000000}"/>
  <bookViews>
    <workbookView minimized="1" xWindow="720" yWindow="720" windowWidth="14400" windowHeight="7270" xr2:uid="{00000000-000D-0000-FFFF-FFFF00000000}"/>
  </bookViews>
  <sheets>
    <sheet name="3. คณะเร่งรัดฯ" sheetId="1" r:id="rId1"/>
  </sheets>
  <definedNames>
    <definedName name="_xlnm.Print_Area" localSheetId="0">'3. คณะเร่งรัดฯ'!$A$1:$L$11</definedName>
    <definedName name="_xlnm.Print_Titles" localSheetId="0">'3. คณะเร่งรัดฯ'!$3:$4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86" i="1" l="1"/>
  <c r="P286" i="1"/>
  <c r="O286" i="1"/>
  <c r="S286" i="1" s="1"/>
  <c r="R283" i="1"/>
  <c r="P283" i="1"/>
  <c r="O283" i="1"/>
  <c r="R280" i="1"/>
  <c r="P280" i="1"/>
  <c r="O280" i="1"/>
  <c r="S280" i="1" s="1"/>
  <c r="R277" i="1"/>
  <c r="P277" i="1"/>
  <c r="O277" i="1"/>
  <c r="R274" i="1"/>
  <c r="P274" i="1"/>
  <c r="O274" i="1"/>
  <c r="R270" i="1"/>
  <c r="P270" i="1"/>
  <c r="S270" i="1" s="1"/>
  <c r="O270" i="1"/>
  <c r="S265" i="1"/>
  <c r="S252" i="1"/>
  <c r="E230" i="1"/>
  <c r="E226" i="1"/>
  <c r="E219" i="1"/>
  <c r="E216" i="1"/>
  <c r="E210" i="1"/>
  <c r="E204" i="1"/>
  <c r="E201" i="1"/>
  <c r="S197" i="1"/>
  <c r="S194" i="1"/>
  <c r="R194" i="1"/>
  <c r="Q194" i="1"/>
  <c r="P194" i="1"/>
  <c r="O194" i="1"/>
  <c r="E192" i="1"/>
  <c r="F169" i="1"/>
  <c r="E169" i="1"/>
  <c r="F165" i="1"/>
  <c r="E165" i="1"/>
  <c r="E158" i="1"/>
  <c r="E155" i="1"/>
  <c r="E149" i="1"/>
  <c r="E143" i="1"/>
  <c r="E140" i="1"/>
  <c r="F139" i="1"/>
  <c r="E139" i="1"/>
  <c r="F129" i="1"/>
  <c r="E129" i="1"/>
  <c r="E114" i="1"/>
  <c r="F62" i="1"/>
  <c r="E62" i="1"/>
  <c r="U43" i="1"/>
  <c r="V43" i="1" s="1"/>
  <c r="U42" i="1"/>
  <c r="F42" i="1"/>
  <c r="U40" i="1"/>
  <c r="F25" i="1"/>
  <c r="F24" i="1" s="1"/>
  <c r="F5" i="1" s="1"/>
  <c r="E24" i="1"/>
  <c r="E5" i="1"/>
  <c r="E200" i="1" l="1"/>
  <c r="S274" i="1"/>
  <c r="S283" i="1"/>
  <c r="S27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ลลนา ทรงผาสุข</author>
    <author>สกาวเดือน ศรีสุวรรณ์</author>
  </authors>
  <commentList>
    <comment ref="L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ลลนา ทรงผาสุข:</t>
        </r>
        <r>
          <rPr>
            <sz val="9"/>
            <color indexed="81"/>
            <rFont val="Tahoma"/>
            <family val="2"/>
          </rPr>
          <t xml:space="preserve">
งวดที่ 1/3</t>
        </r>
      </text>
    </comment>
    <comment ref="B27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สกาวเดือน ศรีสุวรรณ์:</t>
        </r>
        <r>
          <rPr>
            <sz val="9"/>
            <color indexed="81"/>
            <rFont val="Tahoma"/>
            <family val="2"/>
          </rPr>
          <t xml:space="preserve">
8 เดือน</t>
        </r>
      </text>
    </comment>
    <comment ref="K3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ลลนา ทรงผาสุข</t>
        </r>
        <r>
          <rPr>
            <sz val="9"/>
            <color indexed="81"/>
            <rFont val="Tahoma"/>
            <family val="2"/>
          </rPr>
          <t xml:space="preserve">
งวดที่ 1 ม.ค. 67</t>
        </r>
      </text>
    </comment>
    <comment ref="L3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ลลนา ทรงผาสุข
งวดที่ 2 ก.พ. 67</t>
        </r>
      </text>
    </comment>
    <comment ref="B39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สกาวเดือน ศรีสุวรรณ์:</t>
        </r>
        <r>
          <rPr>
            <sz val="9"/>
            <color indexed="81"/>
            <rFont val="Tahoma"/>
            <family val="2"/>
          </rPr>
          <t xml:space="preserve">
จ้าง 3 เดือน</t>
        </r>
      </text>
    </comment>
    <comment ref="K4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ลลนา ทรงผาสุข:</t>
        </r>
        <r>
          <rPr>
            <sz val="9"/>
            <color indexed="81"/>
            <rFont val="Tahoma"/>
            <family val="2"/>
          </rPr>
          <t xml:space="preserve">
งวดที่ 1 ม.ค. 67</t>
        </r>
      </text>
    </comment>
    <comment ref="L4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ลลนา ทรงผาสุข:</t>
        </r>
        <r>
          <rPr>
            <sz val="9"/>
            <color indexed="81"/>
            <rFont val="Tahoma"/>
            <family val="2"/>
          </rPr>
          <t xml:space="preserve">
งวดที่ 2 ก.พ. 67</t>
        </r>
      </text>
    </comment>
    <comment ref="B45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สกาวเดือน ศรีสุวรรณ์:</t>
        </r>
        <r>
          <rPr>
            <sz val="9"/>
            <color indexed="81"/>
            <rFont val="Tahoma"/>
            <family val="2"/>
          </rPr>
          <t xml:space="preserve">
5 เดือน</t>
        </r>
      </text>
    </comment>
    <comment ref="B48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>สกาวเดือน ศรีสุวรรณ์:ระยะเวลา 5 เดือน</t>
        </r>
      </text>
    </comment>
    <comment ref="H49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>สกาวเดือน ศรีสุวรรณ์:</t>
        </r>
        <r>
          <rPr>
            <sz val="9"/>
            <color indexed="81"/>
            <rFont val="Tahoma"/>
            <family val="2"/>
          </rPr>
          <t xml:space="preserve">
ตั้งเบิกแล้ว แต่ไม่ทราบว่าเมื่อไร</t>
        </r>
      </text>
    </comment>
    <comment ref="F133" authorId="1" shapeId="0" xr:uid="{00000000-0006-0000-0000-00000B000000}">
      <text>
        <r>
          <rPr>
            <b/>
            <sz val="9"/>
            <color indexed="81"/>
            <rFont val="Tahoma"/>
            <family val="2"/>
          </rPr>
          <t>สกาวเดือน ศรีสุวรรณ์:</t>
        </r>
        <r>
          <rPr>
            <sz val="9"/>
            <color indexed="81"/>
            <rFont val="Tahoma"/>
            <family val="2"/>
          </rPr>
          <t xml:space="preserve">
ลงนามในสัญญา วันที่ 20 เมษายน 2566</t>
        </r>
      </text>
    </comment>
    <comment ref="F136" authorId="1" shapeId="0" xr:uid="{00000000-0006-0000-0000-00000C000000}">
      <text>
        <r>
          <rPr>
            <b/>
            <sz val="9"/>
            <color indexed="81"/>
            <rFont val="Tahoma"/>
            <family val="2"/>
          </rPr>
          <t>สกาวเดือน ศรีสุวรรณ์:</t>
        </r>
        <r>
          <rPr>
            <sz val="9"/>
            <color indexed="81"/>
            <rFont val="Tahoma"/>
            <family val="2"/>
          </rPr>
          <t xml:space="preserve">
ลงนามในสัญญา เมื่อวันที่ 30 มีนาคม 2566</t>
        </r>
      </text>
    </comment>
  </commentList>
</comments>
</file>

<file path=xl/sharedStrings.xml><?xml version="1.0" encoding="utf-8"?>
<sst xmlns="http://schemas.openxmlformats.org/spreadsheetml/2006/main" count="629" uniqueCount="299">
  <si>
    <t>แผนผลการเบิกจ่ายเงินงบประมาณ พ.ศ. 2567 (ตามสัญญาจ้าง)</t>
  </si>
  <si>
    <t>รายการ</t>
  </si>
  <si>
    <t>เลขที่</t>
  </si>
  <si>
    <t>งบประมาณ</t>
  </si>
  <si>
    <t>ลงนามสัญญา</t>
  </si>
  <si>
    <t>สัญญา</t>
  </si>
  <si>
    <t>ต.ค.</t>
  </si>
  <si>
    <t>พ.ย.</t>
  </si>
  <si>
    <t>ธ.ค.</t>
  </si>
  <si>
    <t>ม.ค.</t>
  </si>
  <si>
    <t>ก.พ.</t>
  </si>
  <si>
    <t>มี.ค</t>
  </si>
  <si>
    <t>เม.ย.</t>
  </si>
  <si>
    <t>พ.ค.</t>
  </si>
  <si>
    <t>มิ.ย.</t>
  </si>
  <si>
    <t>ก.ค.</t>
  </si>
  <si>
    <t>ส.ค.</t>
  </si>
  <si>
    <t>ก.ย.</t>
  </si>
  <si>
    <t>เงินกัน 66</t>
  </si>
  <si>
    <t>งบดำเนินงาน (รายการจ้างเหมาบริการ)</t>
  </si>
  <si>
    <t>1. โครงการพัฒนาคุณภาพการบริหารจัดการภาครัฐ (PMQA)</t>
  </si>
  <si>
    <t>40/67</t>
  </si>
  <si>
    <t>(26 ก.พ. 67)</t>
  </si>
  <si>
    <t>(26 พ.ค. 67)</t>
  </si>
  <si>
    <t>(26 ส.ค. 67)</t>
  </si>
  <si>
    <t>กพบ.</t>
  </si>
  <si>
    <t>(27 ธ.ค. 2566 - 26 ส.ค. 2567)</t>
  </si>
  <si>
    <t>ผลเบิกจ่าย</t>
  </si>
  <si>
    <t>2. โครงการบริหารจัดการความรู้ (KM)</t>
  </si>
  <si>
    <t>36/67</t>
  </si>
  <si>
    <t>(21 มี.ค. 67)</t>
  </si>
  <si>
    <t>(21 มิ.ย. 67)</t>
  </si>
  <si>
    <t>(22 ธ.ค. 2566 - 21 มิ.ย. 2567)</t>
  </si>
  <si>
    <t>3. โครงการประชาสัมพันธ์ สำนักงานเศรษฐกิจอุตสาหกรรม</t>
  </si>
  <si>
    <t>34/67</t>
  </si>
  <si>
    <t>ประจำปีงบประมาณ พ.ศ. 2567</t>
  </si>
  <si>
    <t>(15 มี.ค. 67)</t>
  </si>
  <si>
    <t>(15 มิ.ย. 67)</t>
  </si>
  <si>
    <t>(15 ก.ย. 67)</t>
  </si>
  <si>
    <t>กปส.</t>
  </si>
  <si>
    <t>(16 ธ.ค. 2566 - 15 ก.ย. 2567)</t>
  </si>
  <si>
    <t>4. จ้างดำเนินการจัดงานประจำปี สศอ. (OIE Forum)</t>
  </si>
  <si>
    <t>พลางก่อนไม่ได้ขอไป</t>
  </si>
  <si>
    <t>4. โครงการงานบริหารจัดการรางวัลอุตสาหกรรมดีเด่น ประเภทอุตสาหกรรมศักยภาพ ประจำปี พ.ศ. 2567</t>
  </si>
  <si>
    <t>กร.2</t>
  </si>
  <si>
    <t>5. โครงการ Intelligence  unit  ประจำปี 2567</t>
  </si>
  <si>
    <t>32/67</t>
  </si>
  <si>
    <t>(13 ม.ค. 67)</t>
  </si>
  <si>
    <t xml:space="preserve">(13 มี.ค. 67) </t>
  </si>
  <si>
    <t>(13 มิ.ย. 67)</t>
  </si>
  <si>
    <t>(13 ก.ย. 67)</t>
  </si>
  <si>
    <t>กว.</t>
  </si>
  <si>
    <t>(14 ธ.ค. 2566 - 13 ก.ย. 2567)</t>
  </si>
  <si>
    <t>6. จัดซื้อข้อมูลนำเข้า-ส่งออก ประจำปีงบประมาณ พ.ศ. 2567</t>
  </si>
  <si>
    <t xml:space="preserve"> - ซื้อข้อมูลนำเข้า-ส่งออก</t>
  </si>
  <si>
    <t>43/67</t>
  </si>
  <si>
    <t>(26 ม.ค. 67)</t>
  </si>
  <si>
    <t>(11 เม.ย. 67)</t>
  </si>
  <si>
    <t>(11 ก.ค. 67)</t>
  </si>
  <si>
    <t>(11 ก.ย. 67)</t>
  </si>
  <si>
    <t>(12 ม.ค. 2567 - 11 ก.ย. 2567)</t>
  </si>
  <si>
    <t xml:space="preserve">  - ซื้อข้อมูลเศรษฐกิจมหภาค (CEIC Data)</t>
  </si>
  <si>
    <t>33/67</t>
  </si>
  <si>
    <t>(29 ธ.ค. 66)</t>
  </si>
  <si>
    <t>(14 มี.ค. 67)</t>
  </si>
  <si>
    <t>(14 มิ.ย. 67)</t>
  </si>
  <si>
    <t>(14 ส.ค. 67)</t>
  </si>
  <si>
    <t>(15 ธ.ค. 2566 - 14 ส.ค. 2567)</t>
  </si>
  <si>
    <t>7.1 ค่าบำรุงรักษาและซ่อมแซมแก้ไขระบบคอมพิวเตอร์เครือข่ายและอุปกรณ์</t>
  </si>
  <si>
    <t>2/67</t>
  </si>
  <si>
    <t>(25 ต.ค. 66)</t>
  </si>
  <si>
    <t>(25 พ.ย. 66)</t>
  </si>
  <si>
    <t>(31 ธ.ค. 66)</t>
  </si>
  <si>
    <t>กส.</t>
  </si>
  <si>
    <t>(4 ต.ค. 2566 - 31 ธ.ค. 2566)</t>
  </si>
  <si>
    <t>7.2 ค่าบำรุงรักษาและซ่อมแซมแก้ไขระบบคอมพิวเตอร์เครือข่ายและอุปกรณ์</t>
  </si>
  <si>
    <t>14/67</t>
  </si>
  <si>
    <t>(25 ม.ค. 67)</t>
  </si>
  <si>
    <t>(25 ก.พ. 67)</t>
  </si>
  <si>
    <t>(25 มี.ค. 67)</t>
  </si>
  <si>
    <t>(25 เม.ย. 67)</t>
  </si>
  <si>
    <t>(25 พ.ค. 67)</t>
  </si>
  <si>
    <t>(25 มิ.ย. 67)</t>
  </si>
  <si>
    <t>(25 ก.ค. 67)</t>
  </si>
  <si>
    <t>(25 ส.ค. 67)</t>
  </si>
  <si>
    <t>(30 ก.ย. 67)</t>
  </si>
  <si>
    <t>(.. ม.ค. 2567 - 30 ก.ย. 2567)</t>
  </si>
  <si>
    <t xml:space="preserve">8.1 จ้างสำรวจ ตรวจสอบ วิเคราะห์ข้อมูลอุตสาหกรรมรายเดือน เพื่อจัดทำดัชนีอุตสาหกรรม </t>
  </si>
  <si>
    <t>9/67</t>
  </si>
  <si>
    <t>(31 ต.ค. 66)</t>
  </si>
  <si>
    <t>(30 พ.ย. 66)</t>
  </si>
  <si>
    <t>(7 ต.ค. 2566 - 31 ธ.ค. 2566)</t>
  </si>
  <si>
    <t xml:space="preserve">8.2 จ้างสำรวจ ตรวจสอบ วิเคราะห์ข้อมูลอุตสาหกรรมรายเดือน เพื่อจัดทำดัชนีอุตสาหกรรม </t>
  </si>
  <si>
    <t>41/67</t>
  </si>
  <si>
    <t>(31 ม.ค. 67)</t>
  </si>
  <si>
    <t>(29 ก.พ. 67)</t>
  </si>
  <si>
    <t>(31 มี.ค. 67)</t>
  </si>
  <si>
    <t>(30 เม.ย. 67)</t>
  </si>
  <si>
    <t>(31 พ.ค. 67)</t>
  </si>
  <si>
    <t>(30 มิ.ย. 67)</t>
  </si>
  <si>
    <t>(31 ก.ค. 67)</t>
  </si>
  <si>
    <t>(31 ส.ค. 67)</t>
  </si>
  <si>
    <t>(1 ม.ค. 2567 - 30 ก.ย. 2567)</t>
  </si>
  <si>
    <t>9. ค่าจ้างสำรวจข้อมูลและจัดทำรายงานผลิตภาพและผลประกอบการอุตสาหกรรมปี 2566 ปีงบประมาณ พ.ศ. 2567</t>
  </si>
  <si>
    <t>42/67</t>
  </si>
  <si>
    <t>(10 มี.ค. 67)</t>
  </si>
  <si>
    <t>(10 มิ.ย. 67)</t>
  </si>
  <si>
    <t>(11 ม.ค. 2567 - 10 มิ.ย. 2567)</t>
  </si>
  <si>
    <t>10. ค่าจ้างแปลเว็บไซต์ สศอ. ภาคภาษาอังกฤษ</t>
  </si>
  <si>
    <t>7/67</t>
  </si>
  <si>
    <t>(25 ธ.ค. 66)</t>
  </si>
  <si>
    <t>(6 ต.ค. 2566 - 29 ก.พ. 2567)</t>
  </si>
  <si>
    <t xml:space="preserve">11. ต่อสัญญาลิขสิทธิ์อุปกรณ์ป้องกันการโจมตีระบบเครือข่าย </t>
  </si>
  <si>
    <t>15/67</t>
  </si>
  <si>
    <t xml:space="preserve">(Firewall) </t>
  </si>
  <si>
    <t>(26 ธ.ค. 2566 - 25 ธ.ค. 2567)</t>
  </si>
  <si>
    <t>12.1 ค่าบำรุงรักษาเครื่องปรับอากาศควบคุมความชื้นสำหรับห้องปฏิบัติการเครื่องคอมพิวเตอร์แม่ข่าย</t>
  </si>
  <si>
    <t>1/67</t>
  </si>
  <si>
    <t>12.2 ค่าบำรุงรักษาเครื่องปรับอากาศควบคุมความชื้นสำหรับห้องปฏิบัติการเครื่องคอมพิวเตอร์แม่ข่าย</t>
  </si>
  <si>
    <t>13/67</t>
  </si>
  <si>
    <t>(20 มี.ค. 67)</t>
  </si>
  <si>
    <t>(20 มิ.ย. 67)</t>
  </si>
  <si>
    <t>อบรม/สัมมนา</t>
  </si>
  <si>
    <t>13. ฝึกอบรม/สัมมนาตามโครงการพัฒนาสมรรถนะบุคลากร สศอ. ประจำปีงบประมาณ 2567</t>
  </si>
  <si>
    <t>กบท.</t>
  </si>
  <si>
    <t>งบรายจ่ายอื่น  (ค่าจ้างที่ปรึกษา)</t>
  </si>
  <si>
    <t xml:space="preserve">1. โครงการติดตามและประเมินผลการดำเนินงานภายใต้แผนงานบูรณาการพัฒนาอุตสาหกรรมและบริการแห่งอนาคต </t>
  </si>
  <si>
    <t>61/66</t>
  </si>
  <si>
    <t>(16 มี.ค. 66)</t>
  </si>
  <si>
    <t>(16 พ.ค. 66)</t>
  </si>
  <si>
    <t>(16 ก.ย. 66)</t>
  </si>
  <si>
    <t>กม.</t>
  </si>
  <si>
    <t>(16 ก.พ. 2566 - 16 พ.ย. 2566)</t>
  </si>
  <si>
    <t xml:space="preserve">ผอ. กม. </t>
  </si>
  <si>
    <t>คุณธีร์</t>
  </si>
  <si>
    <t>1. โครงการสร้างระบบข้อมูลและองค์ความรู้ด้านมาตรฐานระบบการจัดการและการเตือนภัย</t>
  </si>
  <si>
    <t>16/67</t>
  </si>
  <si>
    <t>(22 ธ.ค. 66)</t>
  </si>
  <si>
    <t>(22 มี.ค. 67)</t>
  </si>
  <si>
    <t>(22 มิ.ย. 67)</t>
  </si>
  <si>
    <t>(22 ส.ค. 67)</t>
  </si>
  <si>
    <t>(23 พ.ย. 2566 - 22 ส.ค. 2567)</t>
  </si>
  <si>
    <t>2. โครงการพัฒนาศูนย์สารสนเทศเพื่อการวิเคราะห์ข้อมูลอัจฉริยะ ด้านการเพิ่มผลิตภาพของภาคอุตสาหกรรม (Productivity)</t>
  </si>
  <si>
    <t>17/67</t>
  </si>
  <si>
    <t xml:space="preserve">3. โครงการพัฒนาศูนย์วิเคราะห์ข้อมูลเชิงลึกอุตสาหกรรมหุ่นยนต์และระบบอัตโนมัติ </t>
  </si>
  <si>
    <t>28/67</t>
  </si>
  <si>
    <t>(1 ม.ค. 67)</t>
  </si>
  <si>
    <t>(1 มี.ค. 67)</t>
  </si>
  <si>
    <t>(1 มิ.ย. 67)</t>
  </si>
  <si>
    <t>(1 ก.ย. 67)</t>
  </si>
  <si>
    <t>กร.1</t>
  </si>
  <si>
    <t>(2 ธ.ค. 2566 - 1 ก.ย. 2567)</t>
  </si>
  <si>
    <t>4. โครงการพัฒนาสารสนเทศยานยนต์</t>
  </si>
  <si>
    <t>29/67</t>
  </si>
  <si>
    <t>5. โครงการพัฒนาศูนย์วิเคราะห์ข้อมูลเชิงลึกอุตสาหกรรมซ่อมบำรุงและผลิตชิ้นส่วนอากาศยาน</t>
  </si>
  <si>
    <t>30/67</t>
  </si>
  <si>
    <t>6. โครงการพัฒนาศูนย์วิเคราะห์ข้อมูลเชิงลึกสำหรับอุตสาหกรรมไฟฟ้าและอิเล็กทรอนิกส์</t>
  </si>
  <si>
    <t>27/67</t>
  </si>
  <si>
    <t>7. โครงการพัฒนาศูนย์วิเคราะห์ข้อมูลเชิงลึกอุตสาหกรรมพลาสติก</t>
  </si>
  <si>
    <t>23/67</t>
  </si>
  <si>
    <t>8. โครงการพัฒนาศูนย์วิเคราะห์ข้อมูลเชิงลึกสำหรับอุตสาหกรรมวัสดุอุปกรณ์ทางการแพทย์</t>
  </si>
  <si>
    <t>24/67</t>
  </si>
  <si>
    <t>9. โครงการพัฒนาศูนย์วิเคราะห์ข้อมูลเชิงลึกอุตสาหกรรมเครื่องจักรกล</t>
  </si>
  <si>
    <t>25/67</t>
  </si>
  <si>
    <t>10. โครงการพัฒนาศูนย์วิเคราะห์ข้อมูลเชิงลึกอุตสาหกรรมเหล็กและโลหการ</t>
  </si>
  <si>
    <t>26/67</t>
  </si>
  <si>
    <t>11. โครงการพัฒนาศูนย์ข้อมูลเชิงลึกอุตสาหกรรมชีวภาพ</t>
  </si>
  <si>
    <t>22/67</t>
  </si>
  <si>
    <t>(1 เม.ย. 67)</t>
  </si>
  <si>
    <t>(1 ก.ค. 67)</t>
  </si>
  <si>
    <t>12. โครงการพัฒนาศูนย์สารสนเทศอัจฉริยะอุตสาหกรรมอาหาร</t>
  </si>
  <si>
    <t>19/67</t>
  </si>
  <si>
    <t xml:space="preserve">13. โครงการศูนย์สารสนเทศอัจฉริยะอุตสาหกรรมแฟชั่น </t>
  </si>
  <si>
    <t>20/67</t>
  </si>
  <si>
    <t>14. โครงการพัฒนาระบบฐานข้อมูลเชิงลึกอุตสาหกรรมผลิตภัณฑ์ยางและไม้ยางพารา</t>
  </si>
  <si>
    <t>21/67</t>
  </si>
  <si>
    <t>15. โครงการพัฒนาระบบข้อมูลเชิงลึกอุตสาหกรรมบรรจุภัณฑ์</t>
  </si>
  <si>
    <t>18/67</t>
  </si>
  <si>
    <t>16. โครงการยกระดับผู้ผลิตชิ้นส่วนยานยนต์ไทย เพื่อเตรียมความพร้อมในการเข้าสู่ห่วงโซ่อุปทานของอุตสาหกรรมยานยนต์สมัยใหม่ (Parts Transformation)</t>
  </si>
  <si>
    <t>31/67</t>
  </si>
  <si>
    <t>(6 ม.ค. 67)</t>
  </si>
  <si>
    <t>(6 มี.ค. 67)</t>
  </si>
  <si>
    <t>(6 มิ.ย. 67)</t>
  </si>
  <si>
    <t>(6 ก.ย. 67)</t>
  </si>
  <si>
    <t>(7 ธ.ค. 2566 - 6 ก.ย. 2567)</t>
  </si>
  <si>
    <t>19. โครงการวิเคราะห์ผลกระทบด้านเศรษฐกิจอุตสาหกรรมเชิงลึกเพื่อรองรับการพัฒนาอุตสาหกรรม</t>
  </si>
  <si>
    <t>54/66</t>
  </si>
  <si>
    <t>(16 ม.ค. 66)</t>
  </si>
  <si>
    <t>(16 มิ.ย. 66)</t>
  </si>
  <si>
    <t>(16 ธ.ค. 2565 - 14 ก.ย. 2566)</t>
  </si>
  <si>
    <t>ผอ.กว.</t>
  </si>
  <si>
    <t>คุณนเรศ</t>
  </si>
  <si>
    <t>งบเงินลงทุน</t>
  </si>
  <si>
    <t>1. รถยนต์ไฟฟ้าแบบผสมหือไฮบริด (HEV) ปริมาตรกระบอกสูบไม่เกิน 1,800 ซีซ๊ และกำลังมอเตอร์ไฟฟ้าสูงสุดไม่ต่ำกว่า 50 กิโลวัตต์</t>
  </si>
  <si>
    <t>สล.</t>
  </si>
  <si>
    <t>2. รถโดยสาร ขนาด 12 ที่นั่ง (ดีเซล) ปริมาตรกระบอกสูบไม่ต่ำกว่า 2,400 ซ๊ซี หรือกำลังเครื่องยนต์สูงสุดไม่ต่ำกว่า 90 กิโลวัตต์</t>
  </si>
  <si>
    <t>1. โครงการปรับระบบการดำเนินงานป้ายข้อมูลยานยนต์ตามมาตรฐานสากล (Eco Sticker)</t>
  </si>
  <si>
    <t>4. ครุภัณฑ์คอมพิวเตอร์ราคาต่ำกว่า 1 ล้านบาท  4 รายการ</t>
  </si>
  <si>
    <t xml:space="preserve"> - คอมพิวเตอร์โน้ตบุค พร้อมชุดโปรแกรม จำนวน 39 เครื่อง</t>
  </si>
  <si>
    <t>31/66</t>
  </si>
  <si>
    <t>(7 ธ.ค. 65)</t>
  </si>
  <si>
    <t>(7 พ.ย. 2565 - 7 มี.ค. 2566)</t>
  </si>
  <si>
    <t>คุณศุภชัย</t>
  </si>
  <si>
    <t>คุณณัฐวดี</t>
  </si>
  <si>
    <t xml:space="preserve"> - อุปกรณ์กระจายสัญญาณ ( Switch Layer2)  ขนาดไม่น้อยกว่า 48 ช่อง จำนวน 3 เครื่อง</t>
  </si>
  <si>
    <t>47/66</t>
  </si>
  <si>
    <t>(19 ก.ค. 66)</t>
  </si>
  <si>
    <t>(21 พ.ย. 2565 - 19 ก.ค. 2566)</t>
  </si>
  <si>
    <t>คุณวัฒนา</t>
  </si>
  <si>
    <t xml:space="preserve"> - พัฒนาระบบสารบรรณอิเล็กทรอนิกส์เพื่อสนับสนุนการใช้งานบน Mobile Application 1 ระบบ</t>
  </si>
  <si>
    <t>55/66</t>
  </si>
  <si>
    <t>(15 พ.ค. 66)</t>
  </si>
  <si>
    <t>(16 ธ.ค. 2565 - 15 พ.ค. 2566)</t>
  </si>
  <si>
    <t xml:space="preserve"> - อุปกรณ์กระจายสัญญาณหลัก (CoreSwitch) 2 เครื่อง </t>
  </si>
  <si>
    <t>5. โครงการจัดทำแพลตฟอร์มบริหารจัดการข้อมูลเศรษฐกิจอุตสาหกรรมเพื่อการให้บริการข้อมูลเปิดภาครัฐในรูปแบบดิจิทัลต่อสาธารณะตามกรอบธรรมาภิบาลข้อมูลภาครัฐ</t>
  </si>
  <si>
    <t>57/66</t>
  </si>
  <si>
    <t>(27 ก.พ. 66)</t>
  </si>
  <si>
    <t>(27 เม.ย. 66)</t>
  </si>
  <si>
    <t>(27 ก.ค. 66)</t>
  </si>
  <si>
    <t>(27 ก.ย. 66)</t>
  </si>
  <si>
    <t>(27 ธ.ค. 2565 - 27 ก.ย. 2566)</t>
  </si>
  <si>
    <t>ผอ.กส.</t>
  </si>
  <si>
    <t>คุณวรรณพร</t>
  </si>
  <si>
    <t>6. ระบบคอมพิวเตอร์แม่ข่ายเสมือน 1 ระบบ</t>
  </si>
  <si>
    <t>53/66</t>
  </si>
  <si>
    <t>(10 ส.ค. 66)</t>
  </si>
  <si>
    <t>(13 ธ.ค. 2565 - 10 ส.ค. 2566)</t>
  </si>
  <si>
    <t>คุณอานันท์</t>
  </si>
  <si>
    <t>7. อุปกรณ์ป้องกันเครือข่าย (Next Generation Firewall) แบบที่ 2 จำนวน 1 เครื่อง</t>
  </si>
  <si>
    <t>30/66</t>
  </si>
  <si>
    <t>(3 เม.ย. 66)</t>
  </si>
  <si>
    <t>(4 พ.ย. 2565 - 3 เม.ย. 2566)</t>
  </si>
  <si>
    <t>งบเงินอุดหนุนทั่วไป</t>
  </si>
  <si>
    <t xml:space="preserve">1. ค่าบำรุงสมาชิก UNIDO (อุดหนุนทั่วไป) </t>
  </si>
  <si>
    <t>กท.</t>
  </si>
  <si>
    <t>งบรายจ่ายอื่นเงินเหลือจ่าย</t>
  </si>
  <si>
    <t>1. โครงการจัดทำข้อเสนอการพัฒนาอุตสาหกรรมเศรษฐกิจเพื่อเพิ่มขีดความสามารถในการแข่งขันของภาคอุตสาหกรรมไทย</t>
  </si>
  <si>
    <t>คุณปทิตตา</t>
  </si>
  <si>
    <t>งบลงทุนเงินเหลือจ่าย</t>
  </si>
  <si>
    <t>1. เครื่องพิมพ์เลเซอร์ หรือ LED ขาวดำ ชนิด Network แบบที่ 2</t>
  </si>
  <si>
    <t>หน.กบท</t>
  </si>
  <si>
    <t>คุณจิรายุ</t>
  </si>
  <si>
    <t>2. เครื่องพิมพ์เลเซอร์ หรือ LED สี ชนิด Network แบบที่ 2</t>
  </si>
  <si>
    <t>หน.กบท.</t>
  </si>
  <si>
    <t>3. เก้าอี้คอมพิวเตอร์ 33 ตัว</t>
  </si>
  <si>
    <t>4. ประตูม้วนเปิด ปิด ทางขึ้น  ลง ชั้น 1 จำนวน 2 ชุด</t>
  </si>
  <si>
    <t>คุณพันธ์ลภ</t>
  </si>
  <si>
    <t>คุณถาวร</t>
  </si>
  <si>
    <t>5. ซื้อเครื่องเจาะกระดาษ 2 รู จำนวน 1 อัน</t>
  </si>
  <si>
    <t>คุณฐิตาพร</t>
  </si>
  <si>
    <t>6. กล้องโทรทัศน์วงจรปิดชนิดเครือข่ายแบบมุมมองคงที่สำหรับติดตั้งภายในอาคาร จำนวน 2 ตัว</t>
  </si>
  <si>
    <t>7. กล้องโทรทัศน์วงจรปิดชนิดเครือข่ายแบบมุมมองคงที่สำหรับติดตั้งภายนอกอาคาร จำนวน 4 ตัว</t>
  </si>
  <si>
    <t>งบรายจ่ายอื่น</t>
  </si>
  <si>
    <t>1. ค่าใช้จ่ายในการจัดทำแนวทางการพัฒนาอุตสาหกรรมเศรษฐกิจในเชิงลึก</t>
  </si>
  <si>
    <t>25%</t>
  </si>
  <si>
    <t>30%</t>
  </si>
  <si>
    <t>35%</t>
  </si>
  <si>
    <t>10%</t>
  </si>
  <si>
    <t>เพื่อเพิ่มขีดความสามารถในการแข่งขันของอุตสาหกรรมไทย : อุตสาหกรรม</t>
  </si>
  <si>
    <t>ก่อสร้างที่มีนวัตกรรม (Innovative Construction)</t>
  </si>
  <si>
    <t>(มิถุนายน - กันยายน 2567)</t>
  </si>
  <si>
    <t>2.ค่าใช้จ่ายในการจัดทำแนวทางการขับเคลื่อนอุตสาหกรรมไฟฟ้าและอิเล็กทรอนิกส์</t>
  </si>
  <si>
    <t>สู่อุตสาหกรรมอิเล็กทรอนิกส์อัจฉริยะ (Smart Electronics)</t>
  </si>
  <si>
    <t xml:space="preserve">กร.1 </t>
  </si>
  <si>
    <t>3.ค่าใช้จ่ายในการส่งเสริมอุตสาหกรรมจัดการซากยนยนต์และแบตเตอรี่ยานยนต์</t>
  </si>
  <si>
    <t>ไฟฟ้าอย่างยั่งยืน</t>
  </si>
  <si>
    <t>งบดำเนินงาน</t>
  </si>
  <si>
    <t>งบลงทุน</t>
  </si>
  <si>
    <t>งบเงินอุดหนุน</t>
  </si>
  <si>
    <t>ทั่วไป</t>
  </si>
  <si>
    <t>4.โครงการพัฒนาความร่วมมือด้านดิจิทัลและเทคโนโลยีการผลิตสมัยใหม่ระหว่างประเทศ ในสาขาอุตสาหกรรมเกษตรแปรรูปเพื่อเชื่อมโยงห่วงโซ่การผลิตระดับอนุภูมิภาคและประเทศหุ้นส่วนเพื่อการพัฒนาอุตสาหกรรม 4.0</t>
  </si>
  <si>
    <t>แผนงานยุทธศาสตร์ฯ</t>
  </si>
  <si>
    <t>5.ค่าใช้จ่ายในการจัดทำแผนขับเคลื่อนการพัฒนาอุตสาหกรรมในพื้นที่ระเบียงเศรฐกิจพิเศษภาคใต้ (Southern Economic Corridor: SEC) เพื่อเพิ่มขีดความสามารถในการแข่งขันและสร้างการเติบโตอย่างมีส่วนร่วม</t>
  </si>
  <si>
    <t>40%</t>
  </si>
  <si>
    <t>แผนงานบูรณาการฯ</t>
  </si>
  <si>
    <t>6.ค่าใช้จ่ายในการติดตามและประเมินผลการดำเนินงานภายใต้แผนงานบูรณาการพัฒนาอุตสาหกรรมและบริการแห่งอนาคต</t>
  </si>
  <si>
    <t>7.ค่าใช้จ่ายในการยกระดับผลิตภาพภาคอุตสาหกรรมอย่างยั่งยืนด้วยแนวคิดเศรษฐกิจชีวภาพ เศรษฐกิจหมุนเวียน และเศรษฐกิจสีเขียว (BCG)</t>
  </si>
  <si>
    <t>7.1 โครงการพัฒนาการผลิตอาหารอย่างยั่งยืนด้วยทรัพยากรฐานชีวภาพ</t>
  </si>
  <si>
    <t>7.2 โครงการพัฒนาวัสดุเชิงเทคนิคด้วยกระบวนการ Upcycle</t>
  </si>
  <si>
    <t>7.3 โครงการลดการปล่อยก๊าซเรือนกระจกเพื่อมุ่งสู่องค์กรสีเขียวด้วยเท๕โนโลยีดิจิทัล</t>
  </si>
  <si>
    <t>ครบ</t>
  </si>
  <si>
    <t>*เหลือ ส.41/67 = 648,109 บาท ครบ 29 ก.พ. 67</t>
  </si>
  <si>
    <t>สรุป แผน/ผล การเบิกจ่าย</t>
  </si>
  <si>
    <t>ธค.</t>
  </si>
  <si>
    <t>มค.</t>
  </si>
  <si>
    <t>กพ.</t>
  </si>
  <si>
    <t>เมย.</t>
  </si>
  <si>
    <t>พค.</t>
  </si>
  <si>
    <t>มิย.</t>
  </si>
  <si>
    <t>กค.</t>
  </si>
  <si>
    <t>สค.</t>
  </si>
  <si>
    <t>กย.</t>
  </si>
  <si>
    <t>เงินกัน 67</t>
  </si>
  <si>
    <t>แผน</t>
  </si>
  <si>
    <t>มีค</t>
  </si>
  <si>
    <t>ผล</t>
  </si>
  <si>
    <t xml:space="preserve">*สัญญาที่ครบ 1 มี.ค. 67 คกก.ตรวจรับได้ใบแจ้งหนี้แล้ว </t>
  </si>
  <si>
    <t>*การเงินยังไม่ได้รับเรื่องขอบิกเงิน</t>
  </si>
  <si>
    <t>ข้อมูล ณ วันที่ 31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</si>
</sst>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_-;_-@_-"/>
    <numFmt numFmtId="166" formatCode="_(* #,##0_);_(* \(#,##0\);_(* &quot;-&quot;??_);_(@_)"/>
    <numFmt numFmtId="167" formatCode="_-* #,##0.0_-;\-* #,##0.0_-;_-* &quot;-&quot;??_-;_-@_-"/>
  </numFmts>
  <fonts count="30">
    <font>
      <sz val="10"/>
      <name val="Arial"/>
      <family val="2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8"/>
      <name val="TH SarabunPSK"/>
      <family val="2"/>
      <charset val="222"/>
    </font>
    <font>
      <b/>
      <sz val="16"/>
      <name val="TH SarabunPSK"/>
      <family val="2"/>
      <charset val="222"/>
    </font>
    <font>
      <b/>
      <sz val="16"/>
      <color rgb="FFFF0000"/>
      <name val="TH SarabunPSK"/>
      <family val="2"/>
      <charset val="222"/>
    </font>
    <font>
      <b/>
      <sz val="20"/>
      <name val="TH SarabunPSK"/>
      <family val="2"/>
      <charset val="222"/>
    </font>
    <font>
      <b/>
      <sz val="10"/>
      <name val="Arial"/>
      <family val="2"/>
      <charset val="222"/>
    </font>
    <font>
      <b/>
      <u/>
      <sz val="16"/>
      <color rgb="FF0000FF"/>
      <name val="TH SarabunPSK"/>
      <family val="2"/>
      <charset val="222"/>
    </font>
    <font>
      <b/>
      <sz val="16"/>
      <color rgb="FF0000FF"/>
      <name val="TH SarabunPSK"/>
      <family val="2"/>
      <charset val="222"/>
    </font>
    <font>
      <b/>
      <u val="doubleAccounting"/>
      <sz val="16"/>
      <color rgb="FF0000FF"/>
      <name val="TH SarabunPSK"/>
      <family val="2"/>
      <charset val="222"/>
    </font>
    <font>
      <b/>
      <sz val="16"/>
      <name val="Arial"/>
      <family val="2"/>
      <charset val="222"/>
    </font>
    <font>
      <b/>
      <sz val="16"/>
      <color theme="1"/>
      <name val="TH SarabunPSK"/>
      <family val="2"/>
      <charset val="222"/>
    </font>
    <font>
      <b/>
      <sz val="16"/>
      <color rgb="FF0033CC"/>
      <name val="TH SarabunPSK"/>
      <family val="2"/>
      <charset val="222"/>
    </font>
    <font>
      <b/>
      <sz val="16"/>
      <color theme="3"/>
      <name val="TH SarabunPSK"/>
      <family val="2"/>
      <charset val="222"/>
    </font>
    <font>
      <b/>
      <sz val="12"/>
      <color rgb="FFFF0000"/>
      <name val="TH SarabunPSK"/>
      <family val="2"/>
      <charset val="222"/>
    </font>
    <font>
      <b/>
      <sz val="16"/>
      <color rgb="FF321AE4"/>
      <name val="TH SarabunPSK"/>
      <family val="2"/>
      <charset val="222"/>
    </font>
    <font>
      <b/>
      <sz val="16"/>
      <color rgb="FFFF0000"/>
      <name val="TH SarabunPSK"/>
      <family val="2"/>
    </font>
    <font>
      <b/>
      <u/>
      <sz val="16"/>
      <name val="TH SarabunPSK"/>
      <family val="2"/>
      <charset val="222"/>
    </font>
    <font>
      <b/>
      <u val="doubleAccounting"/>
      <sz val="16"/>
      <color rgb="FFFF0000"/>
      <name val="TH SarabunPSK"/>
      <family val="2"/>
      <charset val="222"/>
    </font>
    <font>
      <sz val="14"/>
      <name val="AngsanaUPC"/>
      <family val="1"/>
      <charset val="222"/>
    </font>
    <font>
      <b/>
      <u val="singleAccounting"/>
      <sz val="16"/>
      <color theme="1"/>
      <name val="TH SarabunPSK"/>
      <family val="2"/>
      <charset val="222"/>
    </font>
    <font>
      <b/>
      <u val="singleAccounting"/>
      <sz val="16"/>
      <color rgb="FFFF0000"/>
      <name val="TH SarabunPSK"/>
      <family val="2"/>
      <charset val="222"/>
    </font>
    <font>
      <b/>
      <u val="doubleAccounting"/>
      <sz val="16"/>
      <name val="TH SarabunPSK"/>
      <family val="2"/>
      <charset val="222"/>
    </font>
    <font>
      <b/>
      <u/>
      <sz val="18"/>
      <color rgb="FFFF0000"/>
      <name val="TH SarabunPSK"/>
      <family val="2"/>
      <charset val="222"/>
    </font>
    <font>
      <b/>
      <u/>
      <sz val="16"/>
      <color rgb="FFFF0000"/>
      <name val="TH SarabunPSK"/>
      <family val="2"/>
      <charset val="222"/>
    </font>
    <font>
      <b/>
      <sz val="14"/>
      <color rgb="FFFF0000"/>
      <name val="TH SarabunPSK"/>
      <family val="2"/>
      <charset val="222"/>
    </font>
    <font>
      <b/>
      <sz val="10"/>
      <name val="TH SarabunPSK"/>
      <family val="2"/>
      <charset val="22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0" borderId="0"/>
  </cellStyleXfs>
  <cellXfs count="660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49" fontId="4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/>
    </xf>
    <xf numFmtId="41" fontId="4" fillId="0" borderId="9" xfId="2" applyNumberFormat="1" applyFont="1" applyFill="1" applyBorder="1" applyAlignment="1">
      <alignment horizontal="center" vertical="center"/>
    </xf>
    <xf numFmtId="41" fontId="4" fillId="0" borderId="10" xfId="2" applyNumberFormat="1" applyFont="1" applyFill="1" applyBorder="1" applyAlignment="1">
      <alignment horizontal="center" vertical="center"/>
    </xf>
    <xf numFmtId="41" fontId="4" fillId="0" borderId="11" xfId="2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4" fillId="0" borderId="1" xfId="0" applyFont="1" applyBorder="1" applyAlignment="1">
      <alignment vertical="center"/>
    </xf>
    <xf numFmtId="0" fontId="8" fillId="0" borderId="2" xfId="0" applyFont="1" applyBorder="1" applyAlignment="1">
      <alignment horizontal="left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left" vertical="top"/>
    </xf>
    <xf numFmtId="49" fontId="9" fillId="0" borderId="12" xfId="0" applyNumberFormat="1" applyFont="1" applyBorder="1" applyAlignment="1">
      <alignment horizontal="center"/>
    </xf>
    <xf numFmtId="164" fontId="10" fillId="0" borderId="5" xfId="2" applyNumberFormat="1" applyFont="1" applyFill="1" applyBorder="1" applyAlignment="1"/>
    <xf numFmtId="41" fontId="4" fillId="0" borderId="12" xfId="2" applyNumberFormat="1" applyFont="1" applyFill="1" applyBorder="1"/>
    <xf numFmtId="41" fontId="4" fillId="0" borderId="13" xfId="2" applyNumberFormat="1" applyFont="1" applyFill="1" applyBorder="1"/>
    <xf numFmtId="0" fontId="11" fillId="0" borderId="0" xfId="0" applyFont="1"/>
    <xf numFmtId="0" fontId="12" fillId="0" borderId="14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left"/>
    </xf>
    <xf numFmtId="49" fontId="12" fillId="0" borderId="12" xfId="0" applyNumberFormat="1" applyFont="1" applyBorder="1" applyAlignment="1">
      <alignment horizontal="center"/>
    </xf>
    <xf numFmtId="164" fontId="12" fillId="0" borderId="13" xfId="2" applyNumberFormat="1" applyFont="1" applyFill="1" applyBorder="1"/>
    <xf numFmtId="41" fontId="12" fillId="0" borderId="12" xfId="2" applyNumberFormat="1" applyFont="1" applyFill="1" applyBorder="1"/>
    <xf numFmtId="41" fontId="12" fillId="0" borderId="13" xfId="2" applyNumberFormat="1" applyFont="1" applyFill="1" applyBorder="1"/>
    <xf numFmtId="0" fontId="12" fillId="0" borderId="0" xfId="0" applyFont="1" applyAlignment="1">
      <alignment horizontal="right"/>
    </xf>
    <xf numFmtId="0" fontId="12" fillId="0" borderId="0" xfId="0" applyFont="1"/>
    <xf numFmtId="164" fontId="12" fillId="0" borderId="12" xfId="2" applyNumberFormat="1" applyFont="1" applyFill="1" applyBorder="1"/>
    <xf numFmtId="41" fontId="12" fillId="0" borderId="15" xfId="2" applyNumberFormat="1" applyFont="1" applyFill="1" applyBorder="1"/>
    <xf numFmtId="41" fontId="12" fillId="0" borderId="16" xfId="2" applyNumberFormat="1" applyFont="1" applyFill="1" applyBorder="1" applyAlignment="1">
      <alignment horizontal="center"/>
    </xf>
    <xf numFmtId="41" fontId="12" fillId="0" borderId="16" xfId="2" applyNumberFormat="1" applyFont="1" applyFill="1" applyBorder="1"/>
    <xf numFmtId="41" fontId="12" fillId="0" borderId="15" xfId="2" applyNumberFormat="1" applyFont="1" applyFill="1" applyBorder="1" applyAlignment="1">
      <alignment horizontal="center"/>
    </xf>
    <xf numFmtId="164" fontId="12" fillId="0" borderId="0" xfId="0" applyNumberFormat="1" applyFont="1" applyAlignment="1">
      <alignment horizontal="right"/>
    </xf>
    <xf numFmtId="0" fontId="12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9" xfId="0" applyFont="1" applyBorder="1" applyAlignment="1">
      <alignment horizontal="right"/>
    </xf>
    <xf numFmtId="49" fontId="12" fillId="0" borderId="9" xfId="0" applyNumberFormat="1" applyFont="1" applyBorder="1" applyAlignment="1">
      <alignment horizontal="center"/>
    </xf>
    <xf numFmtId="164" fontId="12" fillId="0" borderId="10" xfId="2" applyNumberFormat="1" applyFont="1" applyFill="1" applyBorder="1" applyAlignment="1">
      <alignment horizontal="center"/>
    </xf>
    <xf numFmtId="41" fontId="12" fillId="0" borderId="9" xfId="2" applyNumberFormat="1" applyFont="1" applyFill="1" applyBorder="1" applyAlignment="1">
      <alignment horizontal="center"/>
    </xf>
    <xf numFmtId="41" fontId="12" fillId="0" borderId="10" xfId="2" applyNumberFormat="1" applyFont="1" applyFill="1" applyBorder="1"/>
    <xf numFmtId="41" fontId="12" fillId="0" borderId="9" xfId="2" applyNumberFormat="1" applyFont="1" applyFill="1" applyBorder="1"/>
    <xf numFmtId="41" fontId="5" fillId="0" borderId="10" xfId="2" applyNumberFormat="1" applyFont="1" applyFill="1" applyBorder="1"/>
    <xf numFmtId="41" fontId="13" fillId="0" borderId="9" xfId="2" applyNumberFormat="1" applyFont="1" applyFill="1" applyBorder="1"/>
    <xf numFmtId="41" fontId="12" fillId="0" borderId="10" xfId="2" applyNumberFormat="1" applyFont="1" applyFill="1" applyBorder="1" applyAlignment="1">
      <alignment horizontal="center"/>
    </xf>
    <xf numFmtId="0" fontId="12" fillId="2" borderId="14" xfId="0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12" fillId="2" borderId="12" xfId="0" applyFont="1" applyFill="1" applyBorder="1" applyAlignment="1">
      <alignment horizontal="left"/>
    </xf>
    <xf numFmtId="49" fontId="12" fillId="2" borderId="12" xfId="0" applyNumberFormat="1" applyFont="1" applyFill="1" applyBorder="1" applyAlignment="1">
      <alignment horizontal="center"/>
    </xf>
    <xf numFmtId="164" fontId="12" fillId="2" borderId="13" xfId="2" applyNumberFormat="1" applyFont="1" applyFill="1" applyBorder="1"/>
    <xf numFmtId="164" fontId="12" fillId="2" borderId="5" xfId="2" applyNumberFormat="1" applyFont="1" applyFill="1" applyBorder="1"/>
    <xf numFmtId="41" fontId="12" fillId="2" borderId="5" xfId="2" applyNumberFormat="1" applyFont="1" applyFill="1" applyBorder="1"/>
    <xf numFmtId="164" fontId="12" fillId="0" borderId="0" xfId="0" applyNumberFormat="1" applyFont="1"/>
    <xf numFmtId="41" fontId="12" fillId="2" borderId="15" xfId="2" applyNumberFormat="1" applyFont="1" applyFill="1" applyBorder="1"/>
    <xf numFmtId="41" fontId="12" fillId="2" borderId="15" xfId="2" applyNumberFormat="1" applyFont="1" applyFill="1" applyBorder="1" applyAlignment="1">
      <alignment horizontal="center"/>
    </xf>
    <xf numFmtId="41" fontId="12" fillId="2" borderId="13" xfId="2" applyNumberFormat="1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right"/>
    </xf>
    <xf numFmtId="49" fontId="12" fillId="2" borderId="9" xfId="0" applyNumberFormat="1" applyFont="1" applyFill="1" applyBorder="1" applyAlignment="1">
      <alignment horizontal="center"/>
    </xf>
    <xf numFmtId="164" fontId="12" fillId="2" borderId="10" xfId="2" applyNumberFormat="1" applyFont="1" applyFill="1" applyBorder="1" applyAlignment="1">
      <alignment horizontal="center"/>
    </xf>
    <xf numFmtId="41" fontId="12" fillId="2" borderId="9" xfId="2" applyNumberFormat="1" applyFont="1" applyFill="1" applyBorder="1" applyAlignment="1">
      <alignment horizontal="center"/>
    </xf>
    <xf numFmtId="41" fontId="12" fillId="2" borderId="9" xfId="2" applyNumberFormat="1" applyFont="1" applyFill="1" applyBorder="1"/>
    <xf numFmtId="41" fontId="12" fillId="2" borderId="17" xfId="2" applyNumberFormat="1" applyFont="1" applyFill="1" applyBorder="1" applyAlignment="1">
      <alignment horizontal="center"/>
    </xf>
    <xf numFmtId="164" fontId="12" fillId="2" borderId="10" xfId="2" applyNumberFormat="1" applyFont="1" applyFill="1" applyBorder="1"/>
    <xf numFmtId="43" fontId="12" fillId="2" borderId="10" xfId="2" applyFont="1" applyFill="1" applyBorder="1"/>
    <xf numFmtId="49" fontId="12" fillId="0" borderId="5" xfId="0" applyNumberFormat="1" applyFont="1" applyBorder="1" applyAlignment="1">
      <alignment horizontal="center"/>
    </xf>
    <xf numFmtId="164" fontId="12" fillId="0" borderId="5" xfId="2" applyNumberFormat="1" applyFont="1" applyFill="1" applyBorder="1"/>
    <xf numFmtId="43" fontId="12" fillId="0" borderId="13" xfId="2" applyFont="1" applyFill="1" applyBorder="1"/>
    <xf numFmtId="49" fontId="12" fillId="0" borderId="13" xfId="0" applyNumberFormat="1" applyFont="1" applyBorder="1" applyAlignment="1">
      <alignment horizontal="center"/>
    </xf>
    <xf numFmtId="43" fontId="12" fillId="0" borderId="15" xfId="2" applyFont="1" applyFill="1" applyBorder="1"/>
    <xf numFmtId="165" fontId="12" fillId="0" borderId="15" xfId="2" applyNumberFormat="1" applyFont="1" applyFill="1" applyBorder="1" applyAlignment="1">
      <alignment horizontal="center"/>
    </xf>
    <xf numFmtId="43" fontId="12" fillId="0" borderId="15" xfId="2" applyFont="1" applyFill="1" applyBorder="1" applyAlignment="1">
      <alignment horizontal="center"/>
    </xf>
    <xf numFmtId="49" fontId="12" fillId="0" borderId="10" xfId="0" applyNumberFormat="1" applyFont="1" applyBorder="1"/>
    <xf numFmtId="9" fontId="12" fillId="0" borderId="9" xfId="3" applyFont="1" applyFill="1" applyBorder="1"/>
    <xf numFmtId="165" fontId="12" fillId="0" borderId="10" xfId="2" applyNumberFormat="1" applyFont="1" applyFill="1" applyBorder="1"/>
    <xf numFmtId="41" fontId="14" fillId="0" borderId="17" xfId="2" applyNumberFormat="1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64" fontId="5" fillId="0" borderId="13" xfId="2" applyNumberFormat="1" applyFont="1" applyFill="1" applyBorder="1"/>
    <xf numFmtId="164" fontId="5" fillId="0" borderId="12" xfId="2" applyNumberFormat="1" applyFont="1" applyFill="1" applyBorder="1" applyAlignment="1"/>
    <xf numFmtId="41" fontId="5" fillId="0" borderId="5" xfId="2" applyNumberFormat="1" applyFont="1" applyFill="1" applyBorder="1" applyAlignment="1"/>
    <xf numFmtId="41" fontId="5" fillId="0" borderId="4" xfId="2" applyNumberFormat="1" applyFont="1" applyFill="1" applyBorder="1" applyAlignment="1"/>
    <xf numFmtId="41" fontId="5" fillId="0" borderId="12" xfId="2" applyNumberFormat="1" applyFont="1" applyFill="1" applyBorder="1"/>
    <xf numFmtId="41" fontId="5" fillId="0" borderId="13" xfId="2" applyNumberFormat="1" applyFont="1" applyFill="1" applyBorder="1"/>
    <xf numFmtId="43" fontId="5" fillId="0" borderId="13" xfId="2" applyFont="1" applyFill="1" applyBorder="1"/>
    <xf numFmtId="165" fontId="5" fillId="0" borderId="13" xfId="2" applyNumberFormat="1" applyFont="1" applyFill="1" applyBorder="1"/>
    <xf numFmtId="165" fontId="5" fillId="0" borderId="5" xfId="2" applyNumberFormat="1" applyFont="1" applyFill="1" applyBorder="1"/>
    <xf numFmtId="0" fontId="5" fillId="0" borderId="14" xfId="0" applyFont="1" applyBorder="1" applyAlignment="1">
      <alignment horizontal="left"/>
    </xf>
    <xf numFmtId="0" fontId="5" fillId="0" borderId="0" xfId="0" applyFont="1" applyAlignment="1">
      <alignment horizontal="left"/>
    </xf>
    <xf numFmtId="164" fontId="15" fillId="0" borderId="12" xfId="2" applyNumberFormat="1" applyFont="1" applyFill="1" applyBorder="1" applyAlignment="1">
      <alignment horizontal="right"/>
    </xf>
    <xf numFmtId="41" fontId="5" fillId="0" borderId="15" xfId="2" applyNumberFormat="1" applyFont="1" applyFill="1" applyBorder="1" applyAlignment="1"/>
    <xf numFmtId="41" fontId="5" fillId="0" borderId="16" xfId="2" applyNumberFormat="1" applyFont="1" applyFill="1" applyBorder="1" applyAlignment="1"/>
    <xf numFmtId="41" fontId="5" fillId="0" borderId="16" xfId="2" applyNumberFormat="1" applyFont="1" applyFill="1" applyBorder="1"/>
    <xf numFmtId="41" fontId="5" fillId="0" borderId="15" xfId="2" applyNumberFormat="1" applyFont="1" applyFill="1" applyBorder="1"/>
    <xf numFmtId="43" fontId="5" fillId="0" borderId="15" xfId="2" applyFont="1" applyFill="1" applyBorder="1"/>
    <xf numFmtId="165" fontId="5" fillId="0" borderId="15" xfId="2" applyNumberFormat="1" applyFont="1" applyFill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right"/>
    </xf>
    <xf numFmtId="49" fontId="5" fillId="0" borderId="9" xfId="0" applyNumberFormat="1" applyFont="1" applyBorder="1" applyAlignment="1">
      <alignment horizontal="center"/>
    </xf>
    <xf numFmtId="164" fontId="5" fillId="0" borderId="10" xfId="2" applyNumberFormat="1" applyFont="1" applyFill="1" applyBorder="1"/>
    <xf numFmtId="41" fontId="5" fillId="0" borderId="9" xfId="2" applyNumberFormat="1" applyFont="1" applyFill="1" applyBorder="1" applyAlignment="1"/>
    <xf numFmtId="41" fontId="5" fillId="0" borderId="9" xfId="2" applyNumberFormat="1" applyFont="1" applyFill="1" applyBorder="1"/>
    <xf numFmtId="49" fontId="12" fillId="0" borderId="4" xfId="4" applyNumberFormat="1" applyFont="1" applyBorder="1" applyAlignment="1">
      <alignment horizontal="center"/>
    </xf>
    <xf numFmtId="164" fontId="12" fillId="0" borderId="4" xfId="5" applyNumberFormat="1" applyFont="1" applyFill="1" applyBorder="1" applyAlignment="1">
      <alignment horizontal="center"/>
    </xf>
    <xf numFmtId="41" fontId="12" fillId="0" borderId="4" xfId="2" applyNumberFormat="1" applyFont="1" applyFill="1" applyBorder="1" applyAlignment="1">
      <alignment horizontal="center"/>
    </xf>
    <xf numFmtId="41" fontId="12" fillId="0" borderId="4" xfId="2" applyNumberFormat="1" applyFont="1" applyFill="1" applyBorder="1"/>
    <xf numFmtId="49" fontId="12" fillId="0" borderId="12" xfId="4" applyNumberFormat="1" applyFont="1" applyBorder="1" applyAlignment="1">
      <alignment horizontal="center"/>
    </xf>
    <xf numFmtId="164" fontId="12" fillId="0" borderId="12" xfId="5" applyNumberFormat="1" applyFont="1" applyFill="1" applyBorder="1" applyAlignment="1">
      <alignment horizontal="center"/>
    </xf>
    <xf numFmtId="41" fontId="12" fillId="0" borderId="12" xfId="2" applyNumberFormat="1" applyFont="1" applyFill="1" applyBorder="1" applyAlignment="1">
      <alignment horizontal="center"/>
    </xf>
    <xf numFmtId="0" fontId="12" fillId="0" borderId="8" xfId="4" applyFont="1" applyBorder="1" applyAlignment="1">
      <alignment horizontal="center"/>
    </xf>
    <xf numFmtId="0" fontId="12" fillId="0" borderId="1" xfId="4" applyFont="1" applyBorder="1" applyAlignment="1">
      <alignment horizontal="center"/>
    </xf>
    <xf numFmtId="0" fontId="12" fillId="0" borderId="9" xfId="4" applyFont="1" applyBorder="1" applyAlignment="1">
      <alignment horizontal="right"/>
    </xf>
    <xf numFmtId="49" fontId="12" fillId="0" borderId="10" xfId="4" applyNumberFormat="1" applyFont="1" applyBorder="1" applyAlignment="1">
      <alignment horizontal="center"/>
    </xf>
    <xf numFmtId="164" fontId="12" fillId="0" borderId="10" xfId="5" applyNumberFormat="1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49" fontId="4" fillId="0" borderId="4" xfId="0" applyNumberFormat="1" applyFont="1" applyBorder="1" applyAlignment="1">
      <alignment horizontal="center"/>
    </xf>
    <xf numFmtId="164" fontId="4" fillId="0" borderId="5" xfId="2" applyNumberFormat="1" applyFont="1" applyFill="1" applyBorder="1"/>
    <xf numFmtId="41" fontId="4" fillId="0" borderId="5" xfId="2" applyNumberFormat="1" applyFont="1" applyFill="1" applyBorder="1"/>
    <xf numFmtId="41" fontId="4" fillId="0" borderId="4" xfId="2" applyNumberFormat="1" applyFont="1" applyFill="1" applyBorder="1"/>
    <xf numFmtId="41" fontId="4" fillId="0" borderId="5" xfId="2" applyNumberFormat="1" applyFont="1" applyFill="1" applyBorder="1" applyAlignment="1"/>
    <xf numFmtId="165" fontId="4" fillId="0" borderId="13" xfId="2" applyNumberFormat="1" applyFont="1" applyFill="1" applyBorder="1"/>
    <xf numFmtId="0" fontId="4" fillId="0" borderId="14" xfId="0" applyFont="1" applyBorder="1"/>
    <xf numFmtId="0" fontId="4" fillId="0" borderId="0" xfId="0" applyFont="1" applyAlignment="1">
      <alignment horizontal="center"/>
    </xf>
    <xf numFmtId="0" fontId="4" fillId="0" borderId="12" xfId="0" applyFont="1" applyBorder="1"/>
    <xf numFmtId="49" fontId="4" fillId="0" borderId="13" xfId="0" applyNumberFormat="1" applyFont="1" applyBorder="1" applyAlignment="1">
      <alignment horizontal="center"/>
    </xf>
    <xf numFmtId="164" fontId="4" fillId="0" borderId="13" xfId="2" applyNumberFormat="1" applyFont="1" applyFill="1" applyBorder="1"/>
    <xf numFmtId="41" fontId="4" fillId="0" borderId="15" xfId="2" applyNumberFormat="1" applyFont="1" applyFill="1" applyBorder="1"/>
    <xf numFmtId="41" fontId="4" fillId="0" borderId="15" xfId="2" applyNumberFormat="1" applyFont="1" applyFill="1" applyBorder="1" applyAlignment="1">
      <alignment horizontal="center"/>
    </xf>
    <xf numFmtId="41" fontId="4" fillId="0" borderId="16" xfId="2" applyNumberFormat="1" applyFont="1" applyFill="1" applyBorder="1"/>
    <xf numFmtId="41" fontId="4" fillId="0" borderId="16" xfId="2" applyNumberFormat="1" applyFont="1" applyFill="1" applyBorder="1" applyAlignment="1">
      <alignment horizontal="center"/>
    </xf>
    <xf numFmtId="165" fontId="4" fillId="0" borderId="15" xfId="2" applyNumberFormat="1" applyFont="1" applyFill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164" fontId="4" fillId="0" borderId="10" xfId="2" applyNumberFormat="1" applyFont="1" applyFill="1" applyBorder="1" applyAlignment="1">
      <alignment horizontal="center"/>
    </xf>
    <xf numFmtId="41" fontId="4" fillId="0" borderId="10" xfId="2" applyNumberFormat="1" applyFont="1" applyFill="1" applyBorder="1" applyAlignment="1">
      <alignment horizontal="center"/>
    </xf>
    <xf numFmtId="41" fontId="4" fillId="0" borderId="9" xfId="2" applyNumberFormat="1" applyFont="1" applyFill="1" applyBorder="1"/>
    <xf numFmtId="41" fontId="4" fillId="0" borderId="10" xfId="2" applyNumberFormat="1" applyFont="1" applyFill="1" applyBorder="1" applyAlignment="1">
      <alignment horizontal="right"/>
    </xf>
    <xf numFmtId="41" fontId="4" fillId="0" borderId="10" xfId="2" applyNumberFormat="1" applyFont="1" applyFill="1" applyBorder="1"/>
    <xf numFmtId="41" fontId="14" fillId="0" borderId="9" xfId="2" applyNumberFormat="1" applyFont="1" applyFill="1" applyBorder="1"/>
    <xf numFmtId="0" fontId="12" fillId="0" borderId="18" xfId="0" applyFont="1" applyBorder="1"/>
    <xf numFmtId="0" fontId="12" fillId="0" borderId="19" xfId="0" applyFont="1" applyBorder="1" applyAlignment="1">
      <alignment horizontal="center"/>
    </xf>
    <xf numFmtId="0" fontId="12" fillId="0" borderId="16" xfId="0" applyFont="1" applyBorder="1" applyAlignment="1">
      <alignment horizontal="right"/>
    </xf>
    <xf numFmtId="49" fontId="12" fillId="0" borderId="16" xfId="0" applyNumberFormat="1" applyFont="1" applyBorder="1" applyAlignment="1">
      <alignment horizontal="center"/>
    </xf>
    <xf numFmtId="164" fontId="12" fillId="0" borderId="15" xfId="2" applyNumberFormat="1" applyFont="1" applyFill="1" applyBorder="1"/>
    <xf numFmtId="41" fontId="12" fillId="0" borderId="13" xfId="2" applyNumberFormat="1" applyFont="1" applyFill="1" applyBorder="1" applyAlignment="1"/>
    <xf numFmtId="43" fontId="12" fillId="0" borderId="5" xfId="2" applyFont="1" applyFill="1" applyBorder="1"/>
    <xf numFmtId="165" fontId="12" fillId="0" borderId="13" xfId="2" applyNumberFormat="1" applyFont="1" applyFill="1" applyBorder="1"/>
    <xf numFmtId="41" fontId="12" fillId="0" borderId="5" xfId="2" applyNumberFormat="1" applyFont="1" applyFill="1" applyBorder="1"/>
    <xf numFmtId="41" fontId="12" fillId="0" borderId="0" xfId="0" applyNumberFormat="1" applyFont="1"/>
    <xf numFmtId="0" fontId="12" fillId="0" borderId="12" xfId="0" applyFont="1" applyBorder="1"/>
    <xf numFmtId="41" fontId="12" fillId="0" borderId="13" xfId="2" applyNumberFormat="1" applyFont="1" applyFill="1" applyBorder="1" applyAlignment="1">
      <alignment horizontal="center"/>
    </xf>
    <xf numFmtId="165" fontId="12" fillId="0" borderId="13" xfId="2" applyNumberFormat="1" applyFont="1" applyFill="1" applyBorder="1" applyAlignment="1">
      <alignment horizontal="center"/>
    </xf>
    <xf numFmtId="0" fontId="12" fillId="0" borderId="14" xfId="0" applyFont="1" applyBorder="1"/>
    <xf numFmtId="0" fontId="12" fillId="0" borderId="12" xfId="0" applyFont="1" applyBorder="1" applyAlignment="1">
      <alignment horizontal="right"/>
    </xf>
    <xf numFmtId="41" fontId="12" fillId="0" borderId="10" xfId="2" applyNumberFormat="1" applyFont="1" applyFill="1" applyBorder="1" applyAlignment="1">
      <alignment horizontal="right"/>
    </xf>
    <xf numFmtId="41" fontId="9" fillId="0" borderId="10" xfId="2" applyNumberFormat="1" applyFont="1" applyFill="1" applyBorder="1"/>
    <xf numFmtId="0" fontId="12" fillId="0" borderId="3" xfId="0" applyFont="1" applyBorder="1" applyAlignment="1">
      <alignment horizontal="center"/>
    </xf>
    <xf numFmtId="0" fontId="12" fillId="0" borderId="4" xfId="0" applyFont="1" applyBorder="1"/>
    <xf numFmtId="49" fontId="12" fillId="0" borderId="4" xfId="0" applyNumberFormat="1" applyFont="1" applyBorder="1" applyAlignment="1">
      <alignment horizontal="center"/>
    </xf>
    <xf numFmtId="41" fontId="12" fillId="0" borderId="5" xfId="2" applyNumberFormat="1" applyFont="1" applyFill="1" applyBorder="1" applyAlignment="1"/>
    <xf numFmtId="165" fontId="12" fillId="0" borderId="5" xfId="2" applyNumberFormat="1" applyFont="1" applyFill="1" applyBorder="1"/>
    <xf numFmtId="41" fontId="12" fillId="0" borderId="19" xfId="2" applyNumberFormat="1" applyFont="1" applyFill="1" applyBorder="1"/>
    <xf numFmtId="41" fontId="12" fillId="0" borderId="17" xfId="2" applyNumberFormat="1" applyFont="1" applyFill="1" applyBorder="1"/>
    <xf numFmtId="41" fontId="13" fillId="0" borderId="10" xfId="2" applyNumberFormat="1" applyFont="1" applyFill="1" applyBorder="1"/>
    <xf numFmtId="43" fontId="12" fillId="0" borderId="9" xfId="2" applyFont="1" applyFill="1" applyBorder="1"/>
    <xf numFmtId="164" fontId="12" fillId="0" borderId="9" xfId="1" applyNumberFormat="1" applyFont="1" applyFill="1" applyBorder="1"/>
    <xf numFmtId="49" fontId="4" fillId="0" borderId="12" xfId="0" applyNumberFormat="1" applyFont="1" applyBorder="1" applyAlignment="1">
      <alignment horizontal="center"/>
    </xf>
    <xf numFmtId="43" fontId="4" fillId="0" borderId="13" xfId="1" applyFont="1" applyFill="1" applyBorder="1"/>
    <xf numFmtId="43" fontId="4" fillId="0" borderId="5" xfId="1" applyFont="1" applyFill="1" applyBorder="1"/>
    <xf numFmtId="43" fontId="5" fillId="0" borderId="5" xfId="1" applyFont="1" applyFill="1" applyBorder="1"/>
    <xf numFmtId="0" fontId="4" fillId="0" borderId="13" xfId="0" applyFont="1" applyBorder="1" applyAlignment="1">
      <alignment horizontal="center"/>
    </xf>
    <xf numFmtId="41" fontId="5" fillId="0" borderId="19" xfId="2" applyNumberFormat="1" applyFont="1" applyFill="1" applyBorder="1" applyAlignment="1">
      <alignment horizontal="center"/>
    </xf>
    <xf numFmtId="41" fontId="5" fillId="0" borderId="15" xfId="2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right" vertical="top" wrapText="1"/>
    </xf>
    <xf numFmtId="164" fontId="4" fillId="0" borderId="12" xfId="2" applyNumberFormat="1" applyFont="1" applyFill="1" applyBorder="1"/>
    <xf numFmtId="43" fontId="9" fillId="0" borderId="13" xfId="2" applyFont="1" applyFill="1" applyBorder="1"/>
    <xf numFmtId="165" fontId="13" fillId="0" borderId="15" xfId="2" applyNumberFormat="1" applyFont="1" applyFill="1" applyBorder="1" applyAlignment="1">
      <alignment horizontal="center"/>
    </xf>
    <xf numFmtId="41" fontId="4" fillId="0" borderId="12" xfId="2" applyNumberFormat="1" applyFont="1" applyFill="1" applyBorder="1" applyAlignment="1">
      <alignment horizontal="center"/>
    </xf>
    <xf numFmtId="41" fontId="13" fillId="0" borderId="0" xfId="2" applyNumberFormat="1" applyFont="1" applyFill="1" applyBorder="1" applyAlignment="1">
      <alignment horizontal="center"/>
    </xf>
    <xf numFmtId="41" fontId="5" fillId="0" borderId="13" xfId="2" applyNumberFormat="1" applyFont="1" applyFill="1" applyBorder="1" applyAlignment="1">
      <alignment horizontal="center"/>
    </xf>
    <xf numFmtId="41" fontId="4" fillId="0" borderId="13" xfId="2" applyNumberFormat="1" applyFont="1" applyFill="1" applyBorder="1" applyAlignment="1">
      <alignment horizontal="center"/>
    </xf>
    <xf numFmtId="41" fontId="4" fillId="0" borderId="0" xfId="2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164" fontId="5" fillId="0" borderId="10" xfId="2" applyNumberFormat="1" applyFont="1" applyFill="1" applyBorder="1" applyAlignment="1">
      <alignment horizontal="center"/>
    </xf>
    <xf numFmtId="41" fontId="5" fillId="0" borderId="9" xfId="2" applyNumberFormat="1" applyFont="1" applyFill="1" applyBorder="1" applyAlignment="1">
      <alignment horizontal="center"/>
    </xf>
    <xf numFmtId="0" fontId="4" fillId="0" borderId="10" xfId="0" applyFont="1" applyBorder="1"/>
    <xf numFmtId="43" fontId="4" fillId="0" borderId="10" xfId="1" applyFont="1" applyFill="1" applyBorder="1"/>
    <xf numFmtId="43" fontId="4" fillId="0" borderId="10" xfId="2" applyFont="1" applyFill="1" applyBorder="1"/>
    <xf numFmtId="43" fontId="9" fillId="0" borderId="10" xfId="2" applyFont="1" applyFill="1" applyBorder="1"/>
    <xf numFmtId="43" fontId="16" fillId="0" borderId="10" xfId="1" applyFont="1" applyFill="1" applyBorder="1" applyAlignment="1">
      <alignment horizontal="center"/>
    </xf>
    <xf numFmtId="165" fontId="4" fillId="0" borderId="9" xfId="2" applyNumberFormat="1" applyFont="1" applyFill="1" applyBorder="1"/>
    <xf numFmtId="43" fontId="4" fillId="0" borderId="9" xfId="1" applyFont="1" applyFill="1" applyBorder="1"/>
    <xf numFmtId="49" fontId="4" fillId="0" borderId="4" xfId="0" applyNumberFormat="1" applyFont="1" applyBorder="1" applyAlignment="1">
      <alignment horizontal="center" wrapText="1"/>
    </xf>
    <xf numFmtId="164" fontId="4" fillId="0" borderId="4" xfId="2" applyNumberFormat="1" applyFont="1" applyFill="1" applyBorder="1"/>
    <xf numFmtId="41" fontId="4" fillId="0" borderId="4" xfId="2" applyNumberFormat="1" applyFont="1" applyFill="1" applyBorder="1" applyAlignment="1"/>
    <xf numFmtId="43" fontId="4" fillId="0" borderId="5" xfId="2" applyFont="1" applyFill="1" applyBorder="1"/>
    <xf numFmtId="49" fontId="4" fillId="0" borderId="12" xfId="0" applyNumberFormat="1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/>
    </xf>
    <xf numFmtId="41" fontId="9" fillId="0" borderId="10" xfId="2" applyNumberFormat="1" applyFont="1" applyFill="1" applyBorder="1" applyAlignment="1">
      <alignment horizontal="right"/>
    </xf>
    <xf numFmtId="164" fontId="4" fillId="0" borderId="10" xfId="2" applyNumberFormat="1" applyFont="1" applyFill="1" applyBorder="1"/>
    <xf numFmtId="164" fontId="12" fillId="0" borderId="13" xfId="2" applyNumberFormat="1" applyFont="1" applyFill="1" applyBorder="1" applyAlignment="1">
      <alignment horizontal="center"/>
    </xf>
    <xf numFmtId="41" fontId="12" fillId="0" borderId="12" xfId="2" applyNumberFormat="1" applyFont="1" applyFill="1" applyBorder="1" applyAlignment="1">
      <alignment horizontal="right"/>
    </xf>
    <xf numFmtId="43" fontId="12" fillId="0" borderId="0" xfId="1" applyFont="1" applyFill="1"/>
    <xf numFmtId="43" fontId="12" fillId="0" borderId="13" xfId="2" applyFont="1" applyFill="1" applyBorder="1" applyAlignment="1">
      <alignment horizontal="center"/>
    </xf>
    <xf numFmtId="43" fontId="12" fillId="0" borderId="0" xfId="1" applyFont="1" applyFill="1" applyAlignment="1">
      <alignment horizontal="center"/>
    </xf>
    <xf numFmtId="41" fontId="9" fillId="0" borderId="9" xfId="2" applyNumberFormat="1" applyFont="1" applyFill="1" applyBorder="1" applyAlignment="1">
      <alignment horizontal="right"/>
    </xf>
    <xf numFmtId="41" fontId="9" fillId="0" borderId="9" xfId="2" applyNumberFormat="1" applyFont="1" applyFill="1" applyBorder="1"/>
    <xf numFmtId="41" fontId="4" fillId="0" borderId="0" xfId="0" applyNumberFormat="1" applyFont="1"/>
    <xf numFmtId="49" fontId="12" fillId="0" borderId="12" xfId="0" applyNumberFormat="1" applyFont="1" applyBorder="1" applyAlignment="1">
      <alignment horizontal="center" wrapText="1"/>
    </xf>
    <xf numFmtId="41" fontId="4" fillId="0" borderId="9" xfId="2" applyNumberFormat="1" applyFont="1" applyFill="1" applyBorder="1" applyAlignment="1">
      <alignment horizontal="center"/>
    </xf>
    <xf numFmtId="165" fontId="4" fillId="0" borderId="5" xfId="2" applyNumberFormat="1" applyFont="1" applyFill="1" applyBorder="1"/>
    <xf numFmtId="165" fontId="4" fillId="0" borderId="15" xfId="2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49" fontId="4" fillId="0" borderId="10" xfId="0" applyNumberFormat="1" applyFont="1" applyBorder="1"/>
    <xf numFmtId="41" fontId="16" fillId="0" borderId="10" xfId="2" applyNumberFormat="1" applyFont="1" applyFill="1" applyBorder="1"/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164" fontId="4" fillId="0" borderId="13" xfId="2" applyNumberFormat="1" applyFont="1" applyFill="1" applyBorder="1" applyAlignment="1">
      <alignment horizontal="center"/>
    </xf>
    <xf numFmtId="164" fontId="4" fillId="0" borderId="13" xfId="1" applyNumberFormat="1" applyFont="1" applyFill="1" applyBorder="1" applyAlignment="1">
      <alignment horizontal="center"/>
    </xf>
    <xf numFmtId="164" fontId="4" fillId="0" borderId="4" xfId="2" applyNumberFormat="1" applyFont="1" applyFill="1" applyBorder="1" applyAlignment="1">
      <alignment horizontal="right"/>
    </xf>
    <xf numFmtId="43" fontId="4" fillId="0" borderId="4" xfId="2" applyFont="1" applyFill="1" applyBorder="1"/>
    <xf numFmtId="165" fontId="4" fillId="0" borderId="4" xfId="2" applyNumberFormat="1" applyFont="1" applyFill="1" applyBorder="1"/>
    <xf numFmtId="164" fontId="4" fillId="0" borderId="14" xfId="1" applyNumberFormat="1" applyFont="1" applyFill="1" applyBorder="1"/>
    <xf numFmtId="43" fontId="4" fillId="0" borderId="2" xfId="1" applyFont="1" applyFill="1" applyBorder="1"/>
    <xf numFmtId="164" fontId="4" fillId="0" borderId="13" xfId="1" applyNumberFormat="1" applyFont="1" applyFill="1" applyBorder="1"/>
    <xf numFmtId="0" fontId="4" fillId="0" borderId="14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2" xfId="0" applyFont="1" applyBorder="1" applyAlignment="1">
      <alignment vertical="top"/>
    </xf>
    <xf numFmtId="49" fontId="4" fillId="0" borderId="12" xfId="0" applyNumberFormat="1" applyFont="1" applyBorder="1"/>
    <xf numFmtId="43" fontId="4" fillId="0" borderId="13" xfId="1" applyFont="1" applyFill="1" applyBorder="1" applyAlignment="1">
      <alignment horizontal="center"/>
    </xf>
    <xf numFmtId="164" fontId="4" fillId="0" borderId="16" xfId="2" applyNumberFormat="1" applyFont="1" applyFill="1" applyBorder="1" applyAlignment="1">
      <alignment horizontal="right"/>
    </xf>
    <xf numFmtId="43" fontId="4" fillId="0" borderId="15" xfId="2" applyFont="1" applyFill="1" applyBorder="1" applyAlignment="1">
      <alignment horizontal="center"/>
    </xf>
    <xf numFmtId="43" fontId="4" fillId="0" borderId="16" xfId="2" applyFont="1" applyFill="1" applyBorder="1" applyAlignment="1">
      <alignment horizontal="center"/>
    </xf>
    <xf numFmtId="165" fontId="4" fillId="0" borderId="16" xfId="2" applyNumberFormat="1" applyFont="1" applyFill="1" applyBorder="1" applyAlignment="1">
      <alignment horizontal="center"/>
    </xf>
    <xf numFmtId="43" fontId="4" fillId="0" borderId="15" xfId="2" applyFont="1" applyFill="1" applyBorder="1"/>
    <xf numFmtId="49" fontId="4" fillId="0" borderId="9" xfId="0" applyNumberFormat="1" applyFont="1" applyBorder="1"/>
    <xf numFmtId="164" fontId="13" fillId="0" borderId="9" xfId="2" applyNumberFormat="1" applyFont="1" applyFill="1" applyBorder="1" applyAlignment="1">
      <alignment horizontal="right"/>
    </xf>
    <xf numFmtId="43" fontId="4" fillId="0" borderId="9" xfId="2" applyFont="1" applyFill="1" applyBorder="1" applyAlignment="1">
      <alignment horizontal="center"/>
    </xf>
    <xf numFmtId="43" fontId="4" fillId="0" borderId="10" xfId="1" applyFont="1" applyFill="1" applyBorder="1" applyAlignment="1">
      <alignment horizontal="center"/>
    </xf>
    <xf numFmtId="164" fontId="4" fillId="0" borderId="9" xfId="2" applyNumberFormat="1" applyFont="1" applyFill="1" applyBorder="1" applyAlignment="1">
      <alignment horizontal="center"/>
    </xf>
    <xf numFmtId="165" fontId="4" fillId="0" borderId="9" xfId="2" applyNumberFormat="1" applyFont="1" applyFill="1" applyBorder="1" applyAlignment="1">
      <alignment horizontal="center"/>
    </xf>
    <xf numFmtId="43" fontId="4" fillId="0" borderId="12" xfId="2" applyFont="1" applyFill="1" applyBorder="1" applyAlignment="1">
      <alignment horizontal="right"/>
    </xf>
    <xf numFmtId="43" fontId="4" fillId="0" borderId="13" xfId="2" applyFont="1" applyFill="1" applyBorder="1"/>
    <xf numFmtId="43" fontId="4" fillId="0" borderId="12" xfId="2" applyFont="1" applyFill="1" applyBorder="1"/>
    <xf numFmtId="43" fontId="4" fillId="0" borderId="15" xfId="2" applyFont="1" applyFill="1" applyBorder="1" applyAlignment="1">
      <alignment horizontal="right"/>
    </xf>
    <xf numFmtId="49" fontId="4" fillId="0" borderId="16" xfId="2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right"/>
    </xf>
    <xf numFmtId="49" fontId="4" fillId="0" borderId="12" xfId="2" applyNumberFormat="1" applyFont="1" applyFill="1" applyBorder="1" applyAlignment="1">
      <alignment horizontal="center"/>
    </xf>
    <xf numFmtId="43" fontId="13" fillId="0" borderId="13" xfId="2" applyFont="1" applyFill="1" applyBorder="1" applyAlignment="1">
      <alignment horizontal="center"/>
    </xf>
    <xf numFmtId="43" fontId="4" fillId="0" borderId="13" xfId="2" applyFont="1" applyFill="1" applyBorder="1" applyAlignment="1">
      <alignment horizontal="center"/>
    </xf>
    <xf numFmtId="43" fontId="4" fillId="0" borderId="12" xfId="2" applyFont="1" applyFill="1" applyBorder="1" applyAlignment="1">
      <alignment horizontal="center"/>
    </xf>
    <xf numFmtId="165" fontId="4" fillId="0" borderId="12" xfId="2" applyNumberFormat="1" applyFont="1" applyFill="1" applyBorder="1" applyAlignment="1">
      <alignment horizontal="center"/>
    </xf>
    <xf numFmtId="164" fontId="4" fillId="0" borderId="5" xfId="2" applyNumberFormat="1" applyFont="1" applyFill="1" applyBorder="1" applyAlignment="1">
      <alignment horizontal="center"/>
    </xf>
    <xf numFmtId="41" fontId="4" fillId="0" borderId="5" xfId="2" applyNumberFormat="1" applyFont="1" applyFill="1" applyBorder="1" applyAlignment="1">
      <alignment horizontal="center"/>
    </xf>
    <xf numFmtId="43" fontId="4" fillId="0" borderId="4" xfId="2" applyFont="1" applyFill="1" applyBorder="1" applyAlignment="1">
      <alignment horizontal="right"/>
    </xf>
    <xf numFmtId="49" fontId="4" fillId="0" borderId="4" xfId="2" applyNumberFormat="1" applyFont="1" applyFill="1" applyBorder="1" applyAlignment="1">
      <alignment horizontal="center"/>
    </xf>
    <xf numFmtId="43" fontId="4" fillId="0" borderId="5" xfId="2" applyFont="1" applyFill="1" applyBorder="1" applyAlignment="1">
      <alignment horizontal="center"/>
    </xf>
    <xf numFmtId="43" fontId="4" fillId="0" borderId="4" xfId="2" applyFont="1" applyFill="1" applyBorder="1" applyAlignment="1">
      <alignment horizontal="center"/>
    </xf>
    <xf numFmtId="165" fontId="4" fillId="0" borderId="4" xfId="2" applyNumberFormat="1" applyFont="1" applyFill="1" applyBorder="1" applyAlignment="1">
      <alignment horizontal="center"/>
    </xf>
    <xf numFmtId="41" fontId="5" fillId="0" borderId="10" xfId="2" applyNumberFormat="1" applyFont="1" applyFill="1" applyBorder="1" applyAlignment="1">
      <alignment horizontal="center"/>
    </xf>
    <xf numFmtId="43" fontId="4" fillId="0" borderId="9" xfId="2" applyFont="1" applyFill="1" applyBorder="1" applyAlignment="1">
      <alignment horizontal="right"/>
    </xf>
    <xf numFmtId="43" fontId="4" fillId="0" borderId="10" xfId="2" applyFont="1" applyFill="1" applyBorder="1" applyAlignment="1">
      <alignment horizontal="center"/>
    </xf>
    <xf numFmtId="0" fontId="18" fillId="0" borderId="5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49" fontId="5" fillId="0" borderId="5" xfId="2" applyNumberFormat="1" applyFont="1" applyFill="1" applyBorder="1" applyAlignment="1">
      <alignment horizontal="center"/>
    </xf>
    <xf numFmtId="164" fontId="5" fillId="0" borderId="3" xfId="2" applyNumberFormat="1" applyFont="1" applyFill="1" applyBorder="1"/>
    <xf numFmtId="41" fontId="5" fillId="0" borderId="5" xfId="2" applyNumberFormat="1" applyFont="1" applyFill="1" applyBorder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/>
    <xf numFmtId="49" fontId="5" fillId="0" borderId="13" xfId="0" applyNumberFormat="1" applyFont="1" applyBorder="1" applyAlignment="1">
      <alignment horizontal="center"/>
    </xf>
    <xf numFmtId="164" fontId="4" fillId="0" borderId="14" xfId="2" applyNumberFormat="1" applyFont="1" applyFill="1" applyBorder="1" applyAlignment="1">
      <alignment horizontal="center"/>
    </xf>
    <xf numFmtId="164" fontId="5" fillId="0" borderId="13" xfId="2" applyNumberFormat="1" applyFont="1" applyFill="1" applyBorder="1" applyAlignment="1">
      <alignment horizontal="center"/>
    </xf>
    <xf numFmtId="41" fontId="5" fillId="0" borderId="13" xfId="2" applyNumberFormat="1" applyFont="1" applyFill="1" applyBorder="1" applyAlignment="1"/>
    <xf numFmtId="164" fontId="5" fillId="0" borderId="14" xfId="2" applyNumberFormat="1" applyFont="1" applyFill="1" applyBorder="1"/>
    <xf numFmtId="0" fontId="4" fillId="0" borderId="1" xfId="0" applyFont="1" applyBorder="1" applyAlignment="1">
      <alignment horizontal="center"/>
    </xf>
    <xf numFmtId="41" fontId="5" fillId="0" borderId="10" xfId="2" applyNumberFormat="1" applyFont="1" applyFill="1" applyBorder="1" applyAlignment="1">
      <alignment horizontal="right"/>
    </xf>
    <xf numFmtId="0" fontId="8" fillId="0" borderId="14" xfId="0" applyFont="1" applyBorder="1"/>
    <xf numFmtId="0" fontId="8" fillId="0" borderId="0" xfId="0" applyFont="1" applyAlignment="1">
      <alignment horizontal="center"/>
    </xf>
    <xf numFmtId="0" fontId="9" fillId="0" borderId="12" xfId="0" applyFont="1" applyBorder="1"/>
    <xf numFmtId="164" fontId="5" fillId="0" borderId="5" xfId="2" applyNumberFormat="1" applyFont="1" applyFill="1" applyBorder="1" applyAlignment="1">
      <alignment horizontal="center"/>
    </xf>
    <xf numFmtId="164" fontId="5" fillId="0" borderId="13" xfId="2" applyNumberFormat="1" applyFont="1" applyFill="1" applyBorder="1" applyAlignment="1"/>
    <xf numFmtId="164" fontId="5" fillId="0" borderId="13" xfId="2" applyNumberFormat="1" applyFont="1" applyFill="1" applyBorder="1" applyAlignment="1">
      <alignment vertical="top"/>
    </xf>
    <xf numFmtId="164" fontId="19" fillId="0" borderId="13" xfId="2" applyNumberFormat="1" applyFont="1" applyFill="1" applyBorder="1" applyAlignment="1">
      <alignment vertical="top"/>
    </xf>
    <xf numFmtId="0" fontId="5" fillId="0" borderId="8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9" xfId="0" applyFont="1" applyBorder="1" applyAlignment="1">
      <alignment horizontal="right" vertical="top"/>
    </xf>
    <xf numFmtId="164" fontId="5" fillId="0" borderId="10" xfId="2" applyNumberFormat="1" applyFont="1" applyFill="1" applyBorder="1" applyAlignment="1">
      <alignment horizontal="center" vertical="top"/>
    </xf>
    <xf numFmtId="49" fontId="12" fillId="0" borderId="13" xfId="4" applyNumberFormat="1" applyFont="1" applyBorder="1" applyAlignment="1">
      <alignment horizontal="center" wrapText="1"/>
    </xf>
    <xf numFmtId="166" fontId="12" fillId="0" borderId="13" xfId="6" applyNumberFormat="1" applyFont="1" applyFill="1" applyBorder="1" applyAlignment="1"/>
    <xf numFmtId="41" fontId="12" fillId="0" borderId="0" xfId="0" applyNumberFormat="1" applyFont="1" applyAlignment="1">
      <alignment horizontal="right"/>
    </xf>
    <xf numFmtId="49" fontId="12" fillId="0" borderId="12" xfId="4" applyNumberFormat="1" applyFont="1" applyBorder="1" applyAlignment="1">
      <alignment horizontal="center" wrapText="1"/>
    </xf>
    <xf numFmtId="49" fontId="12" fillId="0" borderId="12" xfId="5" applyNumberFormat="1" applyFont="1" applyFill="1" applyBorder="1" applyAlignment="1">
      <alignment horizontal="center"/>
    </xf>
    <xf numFmtId="43" fontId="12" fillId="0" borderId="13" xfId="1" applyFont="1" applyFill="1" applyBorder="1"/>
    <xf numFmtId="49" fontId="12" fillId="0" borderId="15" xfId="2" applyNumberFormat="1" applyFont="1" applyFill="1" applyBorder="1"/>
    <xf numFmtId="49" fontId="12" fillId="0" borderId="15" xfId="2" applyNumberFormat="1" applyFont="1" applyFill="1" applyBorder="1" applyAlignment="1">
      <alignment horizontal="center"/>
    </xf>
    <xf numFmtId="49" fontId="12" fillId="0" borderId="16" xfId="2" applyNumberFormat="1" applyFont="1" applyFill="1" applyBorder="1" applyAlignment="1">
      <alignment horizontal="center"/>
    </xf>
    <xf numFmtId="49" fontId="12" fillId="0" borderId="13" xfId="2" applyNumberFormat="1" applyFont="1" applyFill="1" applyBorder="1"/>
    <xf numFmtId="49" fontId="12" fillId="0" borderId="0" xfId="0" applyNumberFormat="1" applyFont="1" applyAlignment="1">
      <alignment horizontal="right"/>
    </xf>
    <xf numFmtId="49" fontId="12" fillId="0" borderId="0" xfId="0" applyNumberFormat="1" applyFont="1"/>
    <xf numFmtId="0" fontId="5" fillId="0" borderId="1" xfId="4" applyFont="1" applyBorder="1" applyAlignment="1">
      <alignment horizontal="center"/>
    </xf>
    <xf numFmtId="49" fontId="12" fillId="0" borderId="9" xfId="4" applyNumberFormat="1" applyFont="1" applyBorder="1" applyAlignment="1">
      <alignment horizontal="center"/>
    </xf>
    <xf numFmtId="41" fontId="13" fillId="0" borderId="10" xfId="2" applyNumberFormat="1" applyFont="1" applyFill="1" applyBorder="1" applyAlignment="1">
      <alignment horizontal="center"/>
    </xf>
    <xf numFmtId="164" fontId="14" fillId="0" borderId="9" xfId="2" applyNumberFormat="1" applyFont="1" applyFill="1" applyBorder="1" applyAlignment="1">
      <alignment horizontal="center"/>
    </xf>
    <xf numFmtId="164" fontId="12" fillId="0" borderId="9" xfId="7" applyNumberFormat="1" applyFont="1" applyFill="1" applyBorder="1" applyAlignment="1">
      <alignment horizontal="center"/>
    </xf>
    <xf numFmtId="164" fontId="12" fillId="0" borderId="9" xfId="1" applyNumberFormat="1" applyFont="1" applyFill="1" applyBorder="1" applyAlignment="1">
      <alignment horizontal="center"/>
    </xf>
    <xf numFmtId="164" fontId="12" fillId="0" borderId="5" xfId="5" applyNumberFormat="1" applyFont="1" applyFill="1" applyBorder="1" applyAlignment="1">
      <alignment horizontal="center"/>
    </xf>
    <xf numFmtId="41" fontId="12" fillId="0" borderId="5" xfId="2" applyNumberFormat="1" applyFont="1" applyFill="1" applyBorder="1" applyAlignment="1">
      <alignment horizontal="center"/>
    </xf>
    <xf numFmtId="164" fontId="12" fillId="0" borderId="4" xfId="2" applyNumberFormat="1" applyFont="1" applyFill="1" applyBorder="1" applyAlignment="1">
      <alignment horizontal="center"/>
    </xf>
    <xf numFmtId="164" fontId="12" fillId="0" borderId="4" xfId="7" applyNumberFormat="1" applyFont="1" applyFill="1" applyBorder="1" applyAlignment="1">
      <alignment horizontal="center"/>
    </xf>
    <xf numFmtId="164" fontId="12" fillId="0" borderId="4" xfId="1" applyNumberFormat="1" applyFont="1" applyFill="1" applyBorder="1" applyAlignment="1">
      <alignment horizontal="center"/>
    </xf>
    <xf numFmtId="164" fontId="12" fillId="0" borderId="13" xfId="5" applyNumberFormat="1" applyFont="1" applyFill="1" applyBorder="1" applyAlignment="1">
      <alignment horizontal="center"/>
    </xf>
    <xf numFmtId="164" fontId="12" fillId="0" borderId="16" xfId="2" applyNumberFormat="1" applyFont="1" applyFill="1" applyBorder="1" applyAlignment="1">
      <alignment horizontal="center"/>
    </xf>
    <xf numFmtId="164" fontId="12" fillId="0" borderId="16" xfId="7" applyNumberFormat="1" applyFont="1" applyFill="1" applyBorder="1" applyAlignment="1">
      <alignment horizontal="center"/>
    </xf>
    <xf numFmtId="164" fontId="12" fillId="0" borderId="16" xfId="1" applyNumberFormat="1" applyFont="1" applyFill="1" applyBorder="1" applyAlignment="1">
      <alignment horizontal="center"/>
    </xf>
    <xf numFmtId="0" fontId="12" fillId="0" borderId="8" xfId="4" applyFont="1" applyBorder="1" applyAlignment="1">
      <alignment horizontal="center" vertical="top"/>
    </xf>
    <xf numFmtId="41" fontId="12" fillId="0" borderId="17" xfId="2" applyNumberFormat="1" applyFont="1" applyFill="1" applyBorder="1" applyAlignment="1">
      <alignment horizontal="center"/>
    </xf>
    <xf numFmtId="41" fontId="13" fillId="0" borderId="13" xfId="2" applyNumberFormat="1" applyFont="1" applyFill="1" applyBorder="1" applyAlignment="1">
      <alignment horizontal="center"/>
    </xf>
    <xf numFmtId="164" fontId="14" fillId="0" borderId="12" xfId="2" applyNumberFormat="1" applyFont="1" applyFill="1" applyBorder="1" applyAlignment="1">
      <alignment horizontal="center"/>
    </xf>
    <xf numFmtId="164" fontId="12" fillId="0" borderId="12" xfId="7" applyNumberFormat="1" applyFont="1" applyFill="1" applyBorder="1" applyAlignment="1">
      <alignment horizontal="center"/>
    </xf>
    <xf numFmtId="164" fontId="12" fillId="0" borderId="12" xfId="1" applyNumberFormat="1" applyFont="1" applyFill="1" applyBorder="1" applyAlignment="1">
      <alignment horizontal="center"/>
    </xf>
    <xf numFmtId="164" fontId="12" fillId="0" borderId="13" xfId="5" applyNumberFormat="1" applyFont="1" applyFill="1" applyBorder="1" applyAlignment="1">
      <alignment horizontal="center" vertical="top"/>
    </xf>
    <xf numFmtId="41" fontId="12" fillId="0" borderId="0" xfId="2" applyNumberFormat="1" applyFont="1" applyFill="1"/>
    <xf numFmtId="167" fontId="12" fillId="0" borderId="0" xfId="2" applyNumberFormat="1" applyFont="1" applyFill="1" applyAlignment="1">
      <alignment horizontal="right"/>
    </xf>
    <xf numFmtId="167" fontId="12" fillId="0" borderId="0" xfId="2" applyNumberFormat="1" applyFont="1" applyFill="1" applyAlignment="1">
      <alignment horizontal="left"/>
    </xf>
    <xf numFmtId="0" fontId="12" fillId="0" borderId="0" xfId="0" applyFont="1" applyAlignment="1">
      <alignment horizontal="left"/>
    </xf>
    <xf numFmtId="41" fontId="12" fillId="0" borderId="15" xfId="2" applyNumberFormat="1" applyFont="1" applyFill="1" applyBorder="1" applyAlignment="1">
      <alignment horizontal="center" vertical="center"/>
    </xf>
    <xf numFmtId="43" fontId="12" fillId="0" borderId="9" xfId="7" applyFont="1" applyFill="1" applyBorder="1"/>
    <xf numFmtId="0" fontId="12" fillId="0" borderId="2" xfId="4" applyFont="1" applyBorder="1" applyAlignment="1">
      <alignment vertical="top"/>
    </xf>
    <xf numFmtId="0" fontId="12" fillId="0" borderId="3" xfId="4" applyFont="1" applyBorder="1" applyAlignment="1">
      <alignment vertical="top"/>
    </xf>
    <xf numFmtId="0" fontId="12" fillId="0" borderId="4" xfId="4" applyFont="1" applyBorder="1" applyAlignment="1">
      <alignment vertical="top"/>
    </xf>
    <xf numFmtId="41" fontId="12" fillId="0" borderId="5" xfId="8" applyNumberFormat="1" applyFont="1" applyBorder="1" applyAlignment="1">
      <alignment horizontal="right"/>
    </xf>
    <xf numFmtId="0" fontId="12" fillId="0" borderId="14" xfId="4" applyFont="1" applyBorder="1" applyAlignment="1">
      <alignment vertical="top"/>
    </xf>
    <xf numFmtId="0" fontId="12" fillId="0" borderId="0" xfId="4" applyFont="1" applyAlignment="1">
      <alignment vertical="top"/>
    </xf>
    <xf numFmtId="0" fontId="12" fillId="0" borderId="12" xfId="4" applyFont="1" applyBorder="1" applyAlignment="1">
      <alignment vertical="top"/>
    </xf>
    <xf numFmtId="0" fontId="12" fillId="0" borderId="13" xfId="4" applyFont="1" applyBorder="1"/>
    <xf numFmtId="41" fontId="21" fillId="0" borderId="15" xfId="2" applyNumberFormat="1" applyFont="1" applyFill="1" applyBorder="1"/>
    <xf numFmtId="43" fontId="13" fillId="0" borderId="9" xfId="1" applyFont="1" applyFill="1" applyBorder="1"/>
    <xf numFmtId="43" fontId="12" fillId="0" borderId="9" xfId="1" applyFont="1" applyFill="1" applyBorder="1"/>
    <xf numFmtId="164" fontId="13" fillId="0" borderId="9" xfId="1" applyNumberFormat="1" applyFont="1" applyFill="1" applyBorder="1"/>
    <xf numFmtId="164" fontId="12" fillId="0" borderId="13" xfId="5" applyNumberFormat="1" applyFont="1" applyFill="1" applyBorder="1" applyAlignment="1">
      <alignment horizontal="left"/>
    </xf>
    <xf numFmtId="0" fontId="12" fillId="0" borderId="13" xfId="4" applyFont="1" applyBorder="1" applyAlignment="1">
      <alignment vertical="center"/>
    </xf>
    <xf numFmtId="164" fontId="12" fillId="0" borderId="13" xfId="2" applyNumberFormat="1" applyFont="1" applyFill="1" applyBorder="1" applyAlignment="1">
      <alignment vertical="center"/>
    </xf>
    <xf numFmtId="41" fontId="21" fillId="0" borderId="15" xfId="2" applyNumberFormat="1" applyFont="1" applyFill="1" applyBorder="1" applyAlignment="1">
      <alignment vertical="center"/>
    </xf>
    <xf numFmtId="41" fontId="12" fillId="0" borderId="15" xfId="2" applyNumberFormat="1" applyFont="1" applyFill="1" applyBorder="1" applyAlignment="1">
      <alignment vertical="center"/>
    </xf>
    <xf numFmtId="41" fontId="12" fillId="0" borderId="13" xfId="2" applyNumberFormat="1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164" fontId="12" fillId="0" borderId="9" xfId="7" applyNumberFormat="1" applyFont="1" applyFill="1" applyBorder="1"/>
    <xf numFmtId="49" fontId="12" fillId="0" borderId="2" xfId="5" applyNumberFormat="1" applyFont="1" applyFill="1" applyBorder="1" applyAlignment="1">
      <alignment vertical="top"/>
    </xf>
    <xf numFmtId="49" fontId="12" fillId="0" borderId="3" xfId="5" applyNumberFormat="1" applyFont="1" applyFill="1" applyBorder="1" applyAlignment="1">
      <alignment vertical="top"/>
    </xf>
    <xf numFmtId="49" fontId="12" fillId="0" borderId="4" xfId="5" applyNumberFormat="1" applyFont="1" applyFill="1" applyBorder="1" applyAlignment="1">
      <alignment vertical="top"/>
    </xf>
    <xf numFmtId="164" fontId="12" fillId="0" borderId="5" xfId="2" applyNumberFormat="1" applyFont="1" applyFill="1" applyBorder="1" applyAlignment="1"/>
    <xf numFmtId="49" fontId="12" fillId="0" borderId="14" xfId="5" applyNumberFormat="1" applyFont="1" applyFill="1" applyBorder="1" applyAlignment="1">
      <alignment vertical="top"/>
    </xf>
    <xf numFmtId="49" fontId="12" fillId="0" borderId="0" xfId="5" applyNumberFormat="1" applyFont="1" applyFill="1" applyBorder="1" applyAlignment="1">
      <alignment vertical="top"/>
    </xf>
    <xf numFmtId="49" fontId="12" fillId="0" borderId="12" xfId="5" applyNumberFormat="1" applyFont="1" applyFill="1" applyBorder="1" applyAlignment="1">
      <alignment vertical="top"/>
    </xf>
    <xf numFmtId="167" fontId="12" fillId="0" borderId="0" xfId="5" applyNumberFormat="1" applyFont="1" applyFill="1" applyAlignment="1">
      <alignment horizontal="left"/>
    </xf>
    <xf numFmtId="164" fontId="12" fillId="0" borderId="13" xfId="2" applyNumberFormat="1" applyFont="1" applyFill="1" applyBorder="1" applyAlignment="1"/>
    <xf numFmtId="41" fontId="12" fillId="0" borderId="15" xfId="2" applyNumberFormat="1" applyFont="1" applyFill="1" applyBorder="1" applyAlignment="1"/>
    <xf numFmtId="0" fontId="5" fillId="0" borderId="1" xfId="4" applyFont="1" applyBorder="1" applyAlignment="1">
      <alignment horizontal="center" vertical="top"/>
    </xf>
    <xf numFmtId="41" fontId="13" fillId="0" borderId="9" xfId="2" applyNumberFormat="1" applyFont="1" applyFill="1" applyBorder="1" applyAlignment="1">
      <alignment horizontal="center"/>
    </xf>
    <xf numFmtId="41" fontId="12" fillId="0" borderId="10" xfId="2" applyNumberFormat="1" applyFont="1" applyFill="1" applyBorder="1" applyAlignment="1"/>
    <xf numFmtId="164" fontId="12" fillId="0" borderId="5" xfId="5" applyNumberFormat="1" applyFont="1" applyFill="1" applyBorder="1" applyAlignment="1">
      <alignment horizontal="center" vertical="top"/>
    </xf>
    <xf numFmtId="164" fontId="12" fillId="0" borderId="12" xfId="5" applyNumberFormat="1" applyFont="1" applyFill="1" applyBorder="1" applyAlignment="1"/>
    <xf numFmtId="41" fontId="12" fillId="0" borderId="9" xfId="2" applyNumberFormat="1" applyFont="1" applyFill="1" applyBorder="1" applyAlignment="1"/>
    <xf numFmtId="164" fontId="12" fillId="0" borderId="12" xfId="5" applyNumberFormat="1" applyFont="1" applyFill="1" applyBorder="1" applyAlignment="1">
      <alignment horizontal="left"/>
    </xf>
    <xf numFmtId="41" fontId="13" fillId="0" borderId="9" xfId="2" applyNumberFormat="1" applyFont="1" applyFill="1" applyBorder="1" applyAlignment="1"/>
    <xf numFmtId="0" fontId="12" fillId="0" borderId="2" xfId="5" applyNumberFormat="1" applyFont="1" applyFill="1" applyBorder="1" applyAlignment="1"/>
    <xf numFmtId="0" fontId="12" fillId="0" borderId="3" xfId="5" applyNumberFormat="1" applyFont="1" applyFill="1" applyBorder="1" applyAlignment="1">
      <alignment vertical="top"/>
    </xf>
    <xf numFmtId="0" fontId="12" fillId="0" borderId="4" xfId="5" applyNumberFormat="1" applyFont="1" applyFill="1" applyBorder="1" applyAlignment="1">
      <alignment vertical="top"/>
    </xf>
    <xf numFmtId="0" fontId="12" fillId="0" borderId="14" xfId="5" applyNumberFormat="1" applyFont="1" applyFill="1" applyBorder="1" applyAlignment="1">
      <alignment vertical="top"/>
    </xf>
    <xf numFmtId="0" fontId="12" fillId="0" borderId="0" xfId="5" applyNumberFormat="1" applyFont="1" applyFill="1" applyBorder="1" applyAlignment="1">
      <alignment vertical="top"/>
    </xf>
    <xf numFmtId="0" fontId="12" fillId="0" borderId="12" xfId="5" applyNumberFormat="1" applyFont="1" applyFill="1" applyBorder="1" applyAlignment="1">
      <alignment vertical="top"/>
    </xf>
    <xf numFmtId="164" fontId="12" fillId="0" borderId="13" xfId="5" applyNumberFormat="1" applyFont="1" applyFill="1" applyBorder="1"/>
    <xf numFmtId="165" fontId="12" fillId="0" borderId="9" xfId="2" applyNumberFormat="1" applyFont="1" applyFill="1" applyBorder="1"/>
    <xf numFmtId="164" fontId="14" fillId="0" borderId="9" xfId="2" applyNumberFormat="1" applyFont="1" applyFill="1" applyBorder="1"/>
    <xf numFmtId="0" fontId="12" fillId="0" borderId="2" xfId="4" applyFont="1" applyBorder="1"/>
    <xf numFmtId="164" fontId="12" fillId="0" borderId="20" xfId="5" applyNumberFormat="1" applyFont="1" applyFill="1" applyBorder="1" applyAlignment="1">
      <alignment horizontal="center"/>
    </xf>
    <xf numFmtId="0" fontId="5" fillId="0" borderId="14" xfId="4" applyFont="1" applyBorder="1" applyAlignment="1">
      <alignment vertical="top"/>
    </xf>
    <xf numFmtId="0" fontId="5" fillId="0" borderId="0" xfId="4" applyFont="1" applyAlignment="1">
      <alignment vertical="top"/>
    </xf>
    <xf numFmtId="0" fontId="5" fillId="0" borderId="12" xfId="4" applyFont="1" applyBorder="1" applyAlignment="1">
      <alignment vertical="top"/>
    </xf>
    <xf numFmtId="49" fontId="5" fillId="0" borderId="12" xfId="4" applyNumberFormat="1" applyFont="1" applyBorder="1" applyAlignment="1">
      <alignment horizontal="center"/>
    </xf>
    <xf numFmtId="164" fontId="5" fillId="0" borderId="13" xfId="5" applyNumberFormat="1" applyFont="1" applyFill="1" applyBorder="1" applyAlignment="1"/>
    <xf numFmtId="41" fontId="4" fillId="0" borderId="13" xfId="2" applyNumberFormat="1" applyFont="1" applyFill="1" applyBorder="1" applyAlignment="1"/>
    <xf numFmtId="0" fontId="12" fillId="0" borderId="12" xfId="4" applyFont="1" applyBorder="1" applyAlignment="1">
      <alignment horizontal="right"/>
    </xf>
    <xf numFmtId="41" fontId="14" fillId="0" borderId="9" xfId="2" applyNumberFormat="1" applyFont="1" applyFill="1" applyBorder="1" applyAlignment="1">
      <alignment horizontal="center"/>
    </xf>
    <xf numFmtId="164" fontId="12" fillId="0" borderId="9" xfId="2" applyNumberFormat="1" applyFont="1" applyFill="1" applyBorder="1" applyAlignment="1">
      <alignment horizontal="center"/>
    </xf>
    <xf numFmtId="0" fontId="12" fillId="0" borderId="13" xfId="4" applyFont="1" applyBorder="1" applyAlignment="1">
      <alignment horizontal="center"/>
    </xf>
    <xf numFmtId="49" fontId="5" fillId="0" borderId="12" xfId="4" applyNumberFormat="1" applyFont="1" applyBorder="1" applyAlignment="1">
      <alignment horizontal="center" vertical="top"/>
    </xf>
    <xf numFmtId="164" fontId="5" fillId="0" borderId="20" xfId="5" applyNumberFormat="1" applyFont="1" applyFill="1" applyBorder="1" applyAlignment="1">
      <alignment horizontal="center" vertical="top"/>
    </xf>
    <xf numFmtId="164" fontId="5" fillId="0" borderId="5" xfId="2" applyNumberFormat="1" applyFont="1" applyFill="1" applyBorder="1" applyAlignment="1">
      <alignment vertical="top"/>
    </xf>
    <xf numFmtId="167" fontId="5" fillId="0" borderId="0" xfId="2" applyNumberFormat="1" applyFont="1" applyFill="1" applyAlignment="1">
      <alignment horizontal="left"/>
    </xf>
    <xf numFmtId="41" fontId="5" fillId="0" borderId="15" xfId="2" applyNumberFormat="1" applyFont="1" applyFill="1" applyBorder="1" applyAlignment="1">
      <alignment vertical="center"/>
    </xf>
    <xf numFmtId="41" fontId="5" fillId="0" borderId="15" xfId="2" applyNumberFormat="1" applyFont="1" applyFill="1" applyBorder="1" applyAlignment="1">
      <alignment horizontal="center" vertical="center"/>
    </xf>
    <xf numFmtId="41" fontId="5" fillId="0" borderId="13" xfId="2" applyNumberFormat="1" applyFont="1" applyFill="1" applyBorder="1" applyAlignment="1">
      <alignment vertical="center"/>
    </xf>
    <xf numFmtId="0" fontId="5" fillId="0" borderId="8" xfId="4" applyFont="1" applyBorder="1" applyAlignment="1">
      <alignment horizontal="center"/>
    </xf>
    <xf numFmtId="0" fontId="5" fillId="0" borderId="9" xfId="4" applyFont="1" applyBorder="1" applyAlignment="1">
      <alignment horizontal="right"/>
    </xf>
    <xf numFmtId="49" fontId="5" fillId="0" borderId="9" xfId="4" applyNumberFormat="1" applyFont="1" applyBorder="1" applyAlignment="1">
      <alignment horizontal="center"/>
    </xf>
    <xf numFmtId="164" fontId="5" fillId="0" borderId="10" xfId="5" applyNumberFormat="1" applyFont="1" applyFill="1" applyBorder="1" applyAlignment="1">
      <alignment horizontal="center"/>
    </xf>
    <xf numFmtId="41" fontId="5" fillId="0" borderId="10" xfId="2" applyNumberFormat="1" applyFont="1" applyFill="1" applyBorder="1" applyAlignment="1"/>
    <xf numFmtId="49" fontId="5" fillId="0" borderId="12" xfId="4" applyNumberFormat="1" applyFont="1" applyBorder="1" applyAlignment="1">
      <alignment horizontal="center" vertical="top" wrapText="1"/>
    </xf>
    <xf numFmtId="164" fontId="5" fillId="0" borderId="5" xfId="5" applyNumberFormat="1" applyFont="1" applyFill="1" applyBorder="1" applyAlignment="1">
      <alignment horizontal="center" vertical="top"/>
    </xf>
    <xf numFmtId="164" fontId="5" fillId="0" borderId="12" xfId="2" applyNumberFormat="1" applyFont="1" applyFill="1" applyBorder="1"/>
    <xf numFmtId="49" fontId="5" fillId="0" borderId="12" xfId="4" applyNumberFormat="1" applyFont="1" applyBorder="1" applyAlignment="1">
      <alignment horizontal="center" wrapText="1"/>
    </xf>
    <xf numFmtId="0" fontId="5" fillId="0" borderId="13" xfId="4" applyFont="1" applyBorder="1" applyAlignment="1">
      <alignment vertical="center"/>
    </xf>
    <xf numFmtId="164" fontId="5" fillId="0" borderId="13" xfId="2" applyNumberFormat="1" applyFont="1" applyFill="1" applyBorder="1" applyAlignment="1">
      <alignment vertical="center"/>
    </xf>
    <xf numFmtId="41" fontId="22" fillId="0" borderId="15" xfId="2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0" xfId="4" applyFont="1" applyBorder="1" applyAlignment="1">
      <alignment horizontal="center"/>
    </xf>
    <xf numFmtId="164" fontId="5" fillId="0" borderId="9" xfId="2" applyNumberFormat="1" applyFont="1" applyFill="1" applyBorder="1"/>
    <xf numFmtId="164" fontId="5" fillId="0" borderId="13" xfId="1" applyNumberFormat="1" applyFont="1" applyFill="1" applyBorder="1" applyAlignment="1">
      <alignment horizontal="center"/>
    </xf>
    <xf numFmtId="41" fontId="5" fillId="0" borderId="12" xfId="2" applyNumberFormat="1" applyFont="1" applyFill="1" applyBorder="1" applyAlignment="1">
      <alignment horizontal="center"/>
    </xf>
    <xf numFmtId="41" fontId="5" fillId="0" borderId="4" xfId="2" applyNumberFormat="1" applyFont="1" applyFill="1" applyBorder="1"/>
    <xf numFmtId="164" fontId="5" fillId="0" borderId="4" xfId="2" applyNumberFormat="1" applyFont="1" applyFill="1" applyBorder="1"/>
    <xf numFmtId="0" fontId="5" fillId="0" borderId="13" xfId="4" applyFont="1" applyBorder="1" applyAlignment="1">
      <alignment horizontal="center"/>
    </xf>
    <xf numFmtId="41" fontId="5" fillId="0" borderId="16" xfId="2" applyNumberFormat="1" applyFont="1" applyFill="1" applyBorder="1" applyAlignment="1">
      <alignment horizontal="center"/>
    </xf>
    <xf numFmtId="43" fontId="5" fillId="0" borderId="16" xfId="2" applyFont="1" applyFill="1" applyBorder="1" applyAlignment="1">
      <alignment horizontal="center"/>
    </xf>
    <xf numFmtId="0" fontId="5" fillId="0" borderId="0" xfId="4" applyFont="1" applyAlignment="1">
      <alignment horizontal="center"/>
    </xf>
    <xf numFmtId="49" fontId="5" fillId="0" borderId="10" xfId="4" applyNumberFormat="1" applyFont="1" applyBorder="1" applyAlignment="1">
      <alignment horizontal="center"/>
    </xf>
    <xf numFmtId="164" fontId="5" fillId="0" borderId="5" xfId="2" applyNumberFormat="1" applyFont="1" applyFill="1" applyBorder="1"/>
    <xf numFmtId="164" fontId="5" fillId="0" borderId="12" xfId="5" applyNumberFormat="1" applyFont="1" applyFill="1" applyBorder="1" applyAlignment="1">
      <alignment horizontal="center"/>
    </xf>
    <xf numFmtId="164" fontId="5" fillId="0" borderId="13" xfId="5" applyNumberFormat="1" applyFont="1" applyFill="1" applyBorder="1"/>
    <xf numFmtId="43" fontId="5" fillId="0" borderId="9" xfId="2" applyFont="1" applyFill="1" applyBorder="1" applyAlignment="1">
      <alignment horizontal="center"/>
    </xf>
    <xf numFmtId="164" fontId="5" fillId="0" borderId="9" xfId="7" applyNumberFormat="1" applyFont="1" applyFill="1" applyBorder="1" applyAlignment="1">
      <alignment horizontal="center"/>
    </xf>
    <xf numFmtId="165" fontId="5" fillId="0" borderId="9" xfId="2" applyNumberFormat="1" applyFont="1" applyFill="1" applyBorder="1" applyAlignment="1">
      <alignment horizontal="center"/>
    </xf>
    <xf numFmtId="0" fontId="18" fillId="0" borderId="2" xfId="0" applyFont="1" applyBorder="1"/>
    <xf numFmtId="164" fontId="23" fillId="0" borderId="5" xfId="1" applyNumberFormat="1" applyFont="1" applyFill="1" applyBorder="1" applyAlignment="1"/>
    <xf numFmtId="43" fontId="5" fillId="0" borderId="13" xfId="1" applyFont="1" applyFill="1" applyBorder="1" applyAlignment="1">
      <alignment horizontal="center"/>
    </xf>
    <xf numFmtId="41" fontId="5" fillId="0" borderId="0" xfId="2" applyNumberFormat="1" applyFont="1" applyFill="1" applyBorder="1"/>
    <xf numFmtId="43" fontId="5" fillId="0" borderId="13" xfId="1" applyFont="1" applyFill="1" applyBorder="1"/>
    <xf numFmtId="43" fontId="5" fillId="0" borderId="15" xfId="1" applyFont="1" applyFill="1" applyBorder="1"/>
    <xf numFmtId="0" fontId="5" fillId="0" borderId="8" xfId="8" applyFont="1" applyBorder="1" applyAlignment="1">
      <alignment horizontal="center" vertical="top" wrapText="1"/>
    </xf>
    <xf numFmtId="0" fontId="5" fillId="0" borderId="9" xfId="8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center"/>
    </xf>
    <xf numFmtId="164" fontId="5" fillId="0" borderId="9" xfId="2" applyNumberFormat="1" applyFont="1" applyFill="1" applyBorder="1" applyAlignment="1">
      <alignment horizontal="center"/>
    </xf>
    <xf numFmtId="43" fontId="5" fillId="0" borderId="10" xfId="1" applyFont="1" applyFill="1" applyBorder="1"/>
    <xf numFmtId="164" fontId="5" fillId="0" borderId="12" xfId="1" applyNumberFormat="1" applyFont="1" applyFill="1" applyBorder="1" applyAlignment="1">
      <alignment horizontal="center"/>
    </xf>
    <xf numFmtId="164" fontId="5" fillId="0" borderId="13" xfId="1" applyNumberFormat="1" applyFont="1" applyFill="1" applyBorder="1"/>
    <xf numFmtId="164" fontId="5" fillId="0" borderId="12" xfId="2" applyNumberFormat="1" applyFont="1" applyFill="1" applyBorder="1" applyAlignment="1">
      <alignment horizontal="center"/>
    </xf>
    <xf numFmtId="0" fontId="5" fillId="0" borderId="14" xfId="8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12" xfId="0" applyFont="1" applyBorder="1" applyAlignment="1">
      <alignment horizontal="right"/>
    </xf>
    <xf numFmtId="165" fontId="5" fillId="0" borderId="10" xfId="2" applyNumberFormat="1" applyFont="1" applyFill="1" applyBorder="1"/>
    <xf numFmtId="164" fontId="4" fillId="0" borderId="12" xfId="1" applyNumberFormat="1" applyFont="1" applyFill="1" applyBorder="1" applyAlignment="1">
      <alignment horizontal="center"/>
    </xf>
    <xf numFmtId="164" fontId="4" fillId="0" borderId="12" xfId="2" applyNumberFormat="1" applyFont="1" applyFill="1" applyBorder="1" applyAlignment="1">
      <alignment horizontal="center"/>
    </xf>
    <xf numFmtId="164" fontId="5" fillId="0" borderId="13" xfId="5" applyNumberFormat="1" applyFont="1" applyFill="1" applyBorder="1" applyAlignment="1">
      <alignment horizontal="right"/>
    </xf>
    <xf numFmtId="41" fontId="5" fillId="0" borderId="14" xfId="2" applyNumberFormat="1" applyFont="1" applyFill="1" applyBorder="1"/>
    <xf numFmtId="164" fontId="5" fillId="0" borderId="13" xfId="5" applyNumberFormat="1" applyFont="1" applyFill="1" applyBorder="1" applyAlignment="1">
      <alignment vertical="top"/>
    </xf>
    <xf numFmtId="0" fontId="5" fillId="0" borderId="14" xfId="8" applyFont="1" applyBorder="1" applyAlignment="1">
      <alignment horizontal="left" vertical="top" wrapText="1"/>
    </xf>
    <xf numFmtId="0" fontId="5" fillId="0" borderId="0" xfId="8" applyFont="1" applyAlignment="1">
      <alignment horizontal="left" vertical="top" wrapText="1"/>
    </xf>
    <xf numFmtId="0" fontId="5" fillId="0" borderId="12" xfId="8" applyFont="1" applyBorder="1" applyAlignment="1">
      <alignment horizontal="left" vertical="top" wrapText="1"/>
    </xf>
    <xf numFmtId="164" fontId="5" fillId="0" borderId="12" xfId="5" applyNumberFormat="1" applyFont="1" applyFill="1" applyBorder="1" applyAlignment="1">
      <alignment vertical="top"/>
    </xf>
    <xf numFmtId="0" fontId="5" fillId="0" borderId="1" xfId="8" applyFont="1" applyBorder="1" applyAlignment="1">
      <alignment horizontal="center" vertical="top" wrapText="1"/>
    </xf>
    <xf numFmtId="41" fontId="5" fillId="0" borderId="8" xfId="2" applyNumberFormat="1" applyFont="1" applyFill="1" applyBorder="1"/>
    <xf numFmtId="49" fontId="5" fillId="0" borderId="13" xfId="0" applyNumberFormat="1" applyFont="1" applyBorder="1" applyAlignment="1">
      <alignment horizontal="center" vertical="top"/>
    </xf>
    <xf numFmtId="164" fontId="5" fillId="0" borderId="12" xfId="2" applyNumberFormat="1" applyFont="1" applyFill="1" applyBorder="1" applyAlignment="1">
      <alignment horizontal="center" vertical="top"/>
    </xf>
    <xf numFmtId="41" fontId="5" fillId="0" borderId="13" xfId="2" applyNumberFormat="1" applyFont="1" applyFill="1" applyBorder="1" applyAlignment="1">
      <alignment horizontal="center" vertical="top"/>
    </xf>
    <xf numFmtId="0" fontId="5" fillId="0" borderId="14" xfId="8" applyFont="1" applyBorder="1" applyAlignment="1">
      <alignment horizontal="left" vertical="top"/>
    </xf>
    <xf numFmtId="0" fontId="5" fillId="0" borderId="0" xfId="8" applyFont="1" applyAlignment="1">
      <alignment horizontal="center" vertical="top" wrapText="1"/>
    </xf>
    <xf numFmtId="0" fontId="5" fillId="0" borderId="12" xfId="8" applyFont="1" applyBorder="1" applyAlignment="1">
      <alignment horizontal="center" vertical="top" wrapText="1"/>
    </xf>
    <xf numFmtId="0" fontId="5" fillId="0" borderId="8" xfId="8" applyFont="1" applyBorder="1" applyAlignment="1">
      <alignment horizontal="center"/>
    </xf>
    <xf numFmtId="164" fontId="5" fillId="0" borderId="12" xfId="1" applyNumberFormat="1" applyFont="1" applyFill="1" applyBorder="1" applyAlignment="1">
      <alignment horizontal="center" vertical="top"/>
    </xf>
    <xf numFmtId="164" fontId="5" fillId="0" borderId="5" xfId="1" applyNumberFormat="1" applyFont="1" applyFill="1" applyBorder="1" applyAlignment="1">
      <alignment vertical="top"/>
    </xf>
    <xf numFmtId="41" fontId="5" fillId="0" borderId="5" xfId="2" applyNumberFormat="1" applyFont="1" applyFill="1" applyBorder="1" applyAlignment="1">
      <alignment vertical="top"/>
    </xf>
    <xf numFmtId="165" fontId="5" fillId="0" borderId="15" xfId="2" applyNumberFormat="1" applyFont="1" applyFill="1" applyBorder="1" applyAlignment="1">
      <alignment horizontal="center"/>
    </xf>
    <xf numFmtId="0" fontId="24" fillId="0" borderId="2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49" fontId="5" fillId="0" borderId="13" xfId="4" applyNumberFormat="1" applyFont="1" applyBorder="1" applyAlignment="1">
      <alignment horizontal="center" wrapText="1"/>
    </xf>
    <xf numFmtId="164" fontId="19" fillId="0" borderId="13" xfId="2" applyNumberFormat="1" applyFont="1" applyFill="1" applyBorder="1"/>
    <xf numFmtId="0" fontId="5" fillId="0" borderId="14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43" fontId="5" fillId="0" borderId="12" xfId="1" applyFont="1" applyFill="1" applyBorder="1"/>
    <xf numFmtId="0" fontId="5" fillId="0" borderId="14" xfId="0" applyFont="1" applyBorder="1" applyAlignment="1">
      <alignment horizontal="center"/>
    </xf>
    <xf numFmtId="43" fontId="5" fillId="0" borderId="12" xfId="2" applyFont="1" applyFill="1" applyBorder="1"/>
    <xf numFmtId="165" fontId="5" fillId="0" borderId="12" xfId="2" applyNumberFormat="1" applyFont="1" applyFill="1" applyBorder="1"/>
    <xf numFmtId="49" fontId="5" fillId="0" borderId="5" xfId="4" applyNumberFormat="1" applyFont="1" applyBorder="1" applyAlignment="1">
      <alignment horizontal="center"/>
    </xf>
    <xf numFmtId="164" fontId="19" fillId="0" borderId="3" xfId="5" applyNumberFormat="1" applyFont="1" applyFill="1" applyBorder="1" applyAlignment="1">
      <alignment horizontal="center"/>
    </xf>
    <xf numFmtId="41" fontId="19" fillId="0" borderId="5" xfId="2" applyNumberFormat="1" applyFont="1" applyFill="1" applyBorder="1" applyAlignment="1">
      <alignment horizontal="center"/>
    </xf>
    <xf numFmtId="41" fontId="5" fillId="0" borderId="3" xfId="2" applyNumberFormat="1" applyFont="1" applyFill="1" applyBorder="1"/>
    <xf numFmtId="41" fontId="5" fillId="0" borderId="5" xfId="2" applyNumberFormat="1" applyFont="1" applyFill="1" applyBorder="1" applyAlignment="1">
      <alignment horizontal="center"/>
    </xf>
    <xf numFmtId="41" fontId="5" fillId="0" borderId="2" xfId="2" applyNumberFormat="1" applyFont="1" applyFill="1" applyBorder="1"/>
    <xf numFmtId="164" fontId="5" fillId="0" borderId="0" xfId="2" applyNumberFormat="1" applyFont="1" applyFill="1" applyBorder="1" applyAlignment="1">
      <alignment horizontal="center"/>
    </xf>
    <xf numFmtId="164" fontId="5" fillId="0" borderId="1" xfId="2" applyNumberFormat="1" applyFont="1" applyFill="1" applyBorder="1" applyAlignment="1">
      <alignment horizontal="center"/>
    </xf>
    <xf numFmtId="164" fontId="19" fillId="0" borderId="5" xfId="5" applyNumberFormat="1" applyFont="1" applyFill="1" applyBorder="1" applyAlignment="1">
      <alignment horizontal="center"/>
    </xf>
    <xf numFmtId="164" fontId="19" fillId="0" borderId="0" xfId="5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9" fillId="0" borderId="0" xfId="0" applyFont="1" applyAlignment="1">
      <alignment horizontal="center" vertical="top"/>
    </xf>
    <xf numFmtId="0" fontId="9" fillId="0" borderId="12" xfId="0" applyFont="1" applyBorder="1" applyAlignment="1">
      <alignment horizontal="left" vertical="top"/>
    </xf>
    <xf numFmtId="164" fontId="10" fillId="0" borderId="13" xfId="2" applyNumberFormat="1" applyFont="1" applyFill="1" applyBorder="1" applyAlignment="1"/>
    <xf numFmtId="41" fontId="12" fillId="0" borderId="13" xfId="2" quotePrefix="1" applyNumberFormat="1" applyFont="1" applyFill="1" applyBorder="1" applyAlignment="1">
      <alignment horizontal="center"/>
    </xf>
    <xf numFmtId="49" fontId="12" fillId="0" borderId="14" xfId="0" applyNumberFormat="1" applyFont="1" applyBorder="1" applyAlignment="1">
      <alignment horizontal="left"/>
    </xf>
    <xf numFmtId="49" fontId="12" fillId="0" borderId="0" xfId="0" applyNumberFormat="1" applyFont="1" applyAlignment="1">
      <alignment horizontal="left"/>
    </xf>
    <xf numFmtId="49" fontId="12" fillId="0" borderId="12" xfId="0" applyNumberFormat="1" applyFont="1" applyBorder="1" applyAlignment="1">
      <alignment horizontal="left"/>
    </xf>
    <xf numFmtId="164" fontId="12" fillId="0" borderId="10" xfId="2" applyNumberFormat="1" applyFont="1" applyFill="1" applyBorder="1"/>
    <xf numFmtId="43" fontId="12" fillId="0" borderId="10" xfId="2" applyFont="1" applyFill="1" applyBorder="1"/>
    <xf numFmtId="43" fontId="5" fillId="0" borderId="10" xfId="2" applyFont="1" applyFill="1" applyBorder="1"/>
    <xf numFmtId="164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164" fontId="4" fillId="0" borderId="22" xfId="2" applyNumberFormat="1" applyFont="1" applyFill="1" applyBorder="1"/>
    <xf numFmtId="41" fontId="4" fillId="0" borderId="23" xfId="2" applyNumberFormat="1" applyFont="1" applyFill="1" applyBorder="1" applyAlignment="1">
      <alignment horizontal="center"/>
    </xf>
    <xf numFmtId="43" fontId="4" fillId="0" borderId="23" xfId="2" applyFont="1" applyFill="1" applyBorder="1"/>
    <xf numFmtId="43" fontId="4" fillId="0" borderId="24" xfId="2" applyFont="1" applyFill="1" applyBorder="1"/>
    <xf numFmtId="43" fontId="4" fillId="0" borderId="0" xfId="2" applyFont="1" applyFill="1" applyBorder="1" applyAlignment="1">
      <alignment horizontal="center"/>
    </xf>
    <xf numFmtId="43" fontId="4" fillId="0" borderId="0" xfId="2" applyFont="1" applyFill="1" applyBorder="1" applyAlignment="1">
      <alignment horizontal="right"/>
    </xf>
    <xf numFmtId="43" fontId="4" fillId="0" borderId="25" xfId="2" applyFont="1" applyFill="1" applyBorder="1"/>
    <xf numFmtId="43" fontId="4" fillId="0" borderId="26" xfId="2" applyFont="1" applyFill="1" applyBorder="1" applyAlignment="1">
      <alignment horizontal="center"/>
    </xf>
    <xf numFmtId="43" fontId="4" fillId="0" borderId="26" xfId="2" applyFont="1" applyFill="1" applyBorder="1"/>
    <xf numFmtId="43" fontId="4" fillId="0" borderId="27" xfId="2" applyFont="1" applyFill="1" applyBorder="1"/>
    <xf numFmtId="43" fontId="4" fillId="0" borderId="0" xfId="2" applyFont="1" applyFill="1"/>
    <xf numFmtId="164" fontId="4" fillId="0" borderId="25" xfId="2" applyNumberFormat="1" applyFont="1" applyFill="1" applyBorder="1"/>
    <xf numFmtId="164" fontId="4" fillId="0" borderId="23" xfId="2" applyNumberFormat="1" applyFont="1" applyFill="1" applyBorder="1"/>
    <xf numFmtId="41" fontId="4" fillId="0" borderId="26" xfId="2" applyNumberFormat="1" applyFont="1" applyFill="1" applyBorder="1"/>
    <xf numFmtId="41" fontId="4" fillId="0" borderId="27" xfId="2" applyNumberFormat="1" applyFont="1" applyFill="1" applyBorder="1"/>
    <xf numFmtId="164" fontId="4" fillId="0" borderId="28" xfId="2" applyNumberFormat="1" applyFont="1" applyFill="1" applyBorder="1"/>
    <xf numFmtId="41" fontId="4" fillId="0" borderId="29" xfId="2" applyNumberFormat="1" applyFont="1" applyFill="1" applyBorder="1" applyAlignment="1">
      <alignment horizontal="center"/>
    </xf>
    <xf numFmtId="43" fontId="4" fillId="0" borderId="29" xfId="2" applyFont="1" applyFill="1" applyBorder="1"/>
    <xf numFmtId="43" fontId="4" fillId="0" borderId="30" xfId="2" applyFont="1" applyFill="1" applyBorder="1"/>
    <xf numFmtId="165" fontId="4" fillId="0" borderId="0" xfId="0" applyNumberFormat="1" applyFont="1"/>
    <xf numFmtId="164" fontId="26" fillId="0" borderId="0" xfId="2" applyNumberFormat="1" applyFont="1" applyFill="1" applyBorder="1" applyAlignment="1"/>
    <xf numFmtId="164" fontId="26" fillId="0" borderId="0" xfId="2" applyNumberFormat="1" applyFont="1" applyFill="1" applyBorder="1"/>
    <xf numFmtId="41" fontId="5" fillId="0" borderId="0" xfId="2" applyNumberFormat="1" applyFont="1" applyFill="1" applyBorder="1" applyAlignment="1">
      <alignment horizontal="center"/>
    </xf>
    <xf numFmtId="41" fontId="5" fillId="0" borderId="0" xfId="2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center"/>
    </xf>
    <xf numFmtId="164" fontId="5" fillId="0" borderId="0" xfId="2" applyNumberFormat="1" applyFont="1" applyFill="1" applyBorder="1"/>
    <xf numFmtId="0" fontId="12" fillId="3" borderId="6" xfId="0" applyFont="1" applyFill="1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0" fontId="12" fillId="3" borderId="21" xfId="0" applyFont="1" applyFill="1" applyBorder="1" applyAlignment="1">
      <alignment horizontal="left"/>
    </xf>
    <xf numFmtId="0" fontId="5" fillId="0" borderId="0" xfId="8" applyFont="1" applyAlignment="1">
      <alignment horizontal="center"/>
    </xf>
    <xf numFmtId="165" fontId="5" fillId="0" borderId="0" xfId="2" applyNumberFormat="1" applyFont="1" applyFill="1" applyBorder="1"/>
    <xf numFmtId="41" fontId="5" fillId="0" borderId="0" xfId="2" applyNumberFormat="1" applyFont="1" applyFill="1"/>
    <xf numFmtId="49" fontId="5" fillId="0" borderId="0" xfId="4" applyNumberFormat="1" applyFont="1" applyAlignment="1">
      <alignment horizontal="center"/>
    </xf>
    <xf numFmtId="164" fontId="5" fillId="0" borderId="0" xfId="5" applyNumberFormat="1" applyFont="1" applyFill="1" applyBorder="1" applyAlignment="1">
      <alignment horizontal="center"/>
    </xf>
    <xf numFmtId="0" fontId="4" fillId="0" borderId="0" xfId="4" applyFont="1" applyAlignment="1">
      <alignment horizontal="right"/>
    </xf>
    <xf numFmtId="41" fontId="4" fillId="0" borderId="33" xfId="2" applyNumberFormat="1" applyFont="1" applyFill="1" applyBorder="1" applyAlignment="1">
      <alignment horizontal="center" vertical="center"/>
    </xf>
    <xf numFmtId="41" fontId="4" fillId="0" borderId="34" xfId="2" applyNumberFormat="1" applyFont="1" applyFill="1" applyBorder="1" applyAlignment="1">
      <alignment horizontal="center" vertical="center"/>
    </xf>
    <xf numFmtId="43" fontId="4" fillId="0" borderId="23" xfId="1" applyFont="1" applyFill="1" applyBorder="1"/>
    <xf numFmtId="43" fontId="4" fillId="0" borderId="24" xfId="1" applyFont="1" applyFill="1" applyBorder="1"/>
    <xf numFmtId="43" fontId="4" fillId="0" borderId="26" xfId="1" applyFont="1" applyFill="1" applyBorder="1"/>
    <xf numFmtId="43" fontId="4" fillId="0" borderId="27" xfId="1" applyFont="1" applyFill="1" applyBorder="1"/>
    <xf numFmtId="43" fontId="4" fillId="0" borderId="0" xfId="2" applyFont="1" applyFill="1" applyAlignment="1">
      <alignment horizontal="right"/>
    </xf>
    <xf numFmtId="164" fontId="4" fillId="0" borderId="23" xfId="1" applyNumberFormat="1" applyFont="1" applyFill="1" applyBorder="1"/>
    <xf numFmtId="41" fontId="27" fillId="0" borderId="0" xfId="0" applyNumberFormat="1" applyFont="1" applyAlignment="1">
      <alignment horizontal="right"/>
    </xf>
    <xf numFmtId="43" fontId="4" fillId="0" borderId="29" xfId="1" applyFont="1" applyFill="1" applyBorder="1"/>
    <xf numFmtId="43" fontId="4" fillId="0" borderId="30" xfId="1" applyFont="1" applyFill="1" applyBorder="1"/>
    <xf numFmtId="41" fontId="4" fillId="0" borderId="0" xfId="0" applyNumberFormat="1" applyFont="1" applyAlignment="1">
      <alignment horizontal="right"/>
    </xf>
    <xf numFmtId="43" fontId="5" fillId="0" borderId="0" xfId="1" applyFont="1" applyFill="1"/>
    <xf numFmtId="164" fontId="5" fillId="0" borderId="0" xfId="2" applyNumberFormat="1" applyFont="1" applyFill="1"/>
    <xf numFmtId="41" fontId="5" fillId="0" borderId="0" xfId="2" applyNumberFormat="1" applyFont="1" applyFill="1" applyAlignment="1"/>
    <xf numFmtId="41" fontId="4" fillId="0" borderId="6" xfId="2" applyNumberFormat="1" applyFont="1" applyFill="1" applyBorder="1" applyAlignment="1">
      <alignment vertical="center"/>
    </xf>
    <xf numFmtId="41" fontId="4" fillId="0" borderId="7" xfId="2" applyNumberFormat="1" applyFont="1" applyFill="1" applyBorder="1" applyAlignment="1">
      <alignment vertical="center"/>
    </xf>
    <xf numFmtId="0" fontId="3" fillId="0" borderId="0" xfId="0" applyFont="1"/>
    <xf numFmtId="0" fontId="3" fillId="0" borderId="1" xfId="0" applyFont="1" applyBorder="1"/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164" fontId="4" fillId="0" borderId="31" xfId="2" applyNumberFormat="1" applyFont="1" applyFill="1" applyBorder="1" applyAlignment="1">
      <alignment horizontal="center"/>
    </xf>
    <xf numFmtId="164" fontId="4" fillId="0" borderId="32" xfId="2" applyNumberFormat="1" applyFont="1" applyFill="1" applyBorder="1" applyAlignment="1">
      <alignment horizontal="center"/>
    </xf>
    <xf numFmtId="0" fontId="5" fillId="0" borderId="2" xfId="8" applyFont="1" applyBorder="1" applyAlignment="1">
      <alignment horizontal="left" vertical="top" wrapText="1"/>
    </xf>
    <xf numFmtId="0" fontId="5" fillId="0" borderId="3" xfId="8" applyFont="1" applyBorder="1" applyAlignment="1">
      <alignment horizontal="left" vertical="top" wrapText="1"/>
    </xf>
    <xf numFmtId="0" fontId="5" fillId="0" borderId="4" xfId="8" applyFont="1" applyBorder="1" applyAlignment="1">
      <alignment horizontal="left" vertical="top" wrapText="1"/>
    </xf>
    <xf numFmtId="0" fontId="5" fillId="0" borderId="14" xfId="8" applyFont="1" applyBorder="1" applyAlignment="1">
      <alignment horizontal="left" vertical="top" wrapText="1"/>
    </xf>
    <xf numFmtId="0" fontId="5" fillId="0" borderId="0" xfId="8" applyFont="1" applyAlignment="1">
      <alignment horizontal="left" vertical="top" wrapText="1"/>
    </xf>
    <xf numFmtId="0" fontId="5" fillId="0" borderId="12" xfId="8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25" fillId="0" borderId="2" xfId="4" applyFont="1" applyBorder="1" applyAlignment="1">
      <alignment horizontal="left"/>
    </xf>
    <xf numFmtId="0" fontId="25" fillId="0" borderId="3" xfId="4" applyFont="1" applyBorder="1" applyAlignment="1">
      <alignment horizontal="left"/>
    </xf>
    <xf numFmtId="0" fontId="25" fillId="0" borderId="4" xfId="4" applyFont="1" applyBorder="1" applyAlignment="1">
      <alignment horizontal="left"/>
    </xf>
    <xf numFmtId="0" fontId="5" fillId="0" borderId="6" xfId="8" applyFont="1" applyBorder="1" applyAlignment="1">
      <alignment horizontal="center"/>
    </xf>
    <xf numFmtId="0" fontId="5" fillId="0" borderId="7" xfId="8" applyFont="1" applyBorder="1" applyAlignment="1">
      <alignment horizontal="center"/>
    </xf>
    <xf numFmtId="0" fontId="5" fillId="0" borderId="21" xfId="8" applyFont="1" applyBorder="1" applyAlignment="1">
      <alignment horizontal="center"/>
    </xf>
    <xf numFmtId="49" fontId="12" fillId="0" borderId="14" xfId="0" applyNumberFormat="1" applyFont="1" applyBorder="1" applyAlignment="1">
      <alignment horizontal="left"/>
    </xf>
    <xf numFmtId="49" fontId="12" fillId="0" borderId="0" xfId="0" applyNumberFormat="1" applyFont="1" applyAlignment="1">
      <alignment horizontal="left"/>
    </xf>
    <xf numFmtId="49" fontId="12" fillId="0" borderId="12" xfId="0" applyNumberFormat="1" applyFont="1" applyBorder="1" applyAlignment="1">
      <alignment horizontal="left"/>
    </xf>
    <xf numFmtId="49" fontId="4" fillId="0" borderId="8" xfId="8" applyNumberFormat="1" applyFont="1" applyBorder="1" applyAlignment="1">
      <alignment horizontal="left" vertical="top"/>
    </xf>
    <xf numFmtId="49" fontId="4" fillId="0" borderId="1" xfId="8" applyNumberFormat="1" applyFont="1" applyBorder="1" applyAlignment="1">
      <alignment horizontal="left" vertical="top"/>
    </xf>
    <xf numFmtId="0" fontId="4" fillId="0" borderId="14" xfId="8" applyFont="1" applyBorder="1" applyAlignment="1">
      <alignment horizontal="left" vertical="top" wrapText="1"/>
    </xf>
    <xf numFmtId="0" fontId="4" fillId="0" borderId="0" xfId="8" applyFont="1" applyAlignment="1">
      <alignment horizontal="left" vertical="top" wrapText="1"/>
    </xf>
    <xf numFmtId="0" fontId="4" fillId="0" borderId="12" xfId="8" applyFont="1" applyBorder="1" applyAlignment="1">
      <alignment horizontal="left" vertical="top" wrapText="1"/>
    </xf>
    <xf numFmtId="0" fontId="12" fillId="0" borderId="2" xfId="4" applyFont="1" applyBorder="1" applyAlignment="1">
      <alignment horizontal="left" vertical="top" wrapText="1"/>
    </xf>
    <xf numFmtId="0" fontId="12" fillId="0" borderId="3" xfId="4" applyFont="1" applyBorder="1" applyAlignment="1">
      <alignment horizontal="left" vertical="top" wrapText="1"/>
    </xf>
    <xf numFmtId="0" fontId="12" fillId="0" borderId="4" xfId="4" applyFont="1" applyBorder="1" applyAlignment="1">
      <alignment horizontal="left" vertical="top" wrapText="1"/>
    </xf>
    <xf numFmtId="0" fontId="12" fillId="0" borderId="14" xfId="4" applyFont="1" applyBorder="1" applyAlignment="1">
      <alignment horizontal="left" vertical="top" wrapText="1"/>
    </xf>
    <xf numFmtId="0" fontId="12" fillId="0" borderId="0" xfId="4" applyFont="1" applyAlignment="1">
      <alignment horizontal="left" vertical="top" wrapText="1"/>
    </xf>
    <xf numFmtId="0" fontId="12" fillId="0" borderId="12" xfId="4" applyFont="1" applyBorder="1" applyAlignment="1">
      <alignment horizontal="left" vertical="top" wrapText="1"/>
    </xf>
    <xf numFmtId="0" fontId="12" fillId="0" borderId="2" xfId="2" applyNumberFormat="1" applyFont="1" applyFill="1" applyBorder="1" applyAlignment="1">
      <alignment horizontal="left" vertical="top" wrapText="1"/>
    </xf>
    <xf numFmtId="0" fontId="12" fillId="0" borderId="3" xfId="2" applyNumberFormat="1" applyFont="1" applyFill="1" applyBorder="1" applyAlignment="1">
      <alignment horizontal="left" vertical="top" wrapText="1"/>
    </xf>
    <xf numFmtId="0" fontId="12" fillId="0" borderId="4" xfId="2" applyNumberFormat="1" applyFont="1" applyFill="1" applyBorder="1" applyAlignment="1">
      <alignment horizontal="left" vertical="top" wrapText="1"/>
    </xf>
    <xf numFmtId="0" fontId="12" fillId="0" borderId="14" xfId="2" applyNumberFormat="1" applyFont="1" applyFill="1" applyBorder="1" applyAlignment="1">
      <alignment horizontal="left" vertical="top" wrapText="1"/>
    </xf>
    <xf numFmtId="0" fontId="12" fillId="0" borderId="0" xfId="2" applyNumberFormat="1" applyFont="1" applyFill="1" applyBorder="1" applyAlignment="1">
      <alignment horizontal="left" vertical="top" wrapText="1"/>
    </xf>
    <xf numFmtId="0" fontId="12" fillId="0" borderId="12" xfId="2" applyNumberFormat="1" applyFont="1" applyFill="1" applyBorder="1" applyAlignment="1">
      <alignment horizontal="left" vertical="top" wrapText="1"/>
    </xf>
    <xf numFmtId="0" fontId="12" fillId="0" borderId="2" xfId="5" applyNumberFormat="1" applyFont="1" applyFill="1" applyBorder="1" applyAlignment="1">
      <alignment horizontal="left" vertical="top" wrapText="1"/>
    </xf>
    <xf numFmtId="0" fontId="12" fillId="0" borderId="3" xfId="5" applyNumberFormat="1" applyFont="1" applyFill="1" applyBorder="1" applyAlignment="1">
      <alignment horizontal="left" vertical="top" wrapText="1"/>
    </xf>
    <xf numFmtId="0" fontId="12" fillId="0" borderId="4" xfId="5" applyNumberFormat="1" applyFont="1" applyFill="1" applyBorder="1" applyAlignment="1">
      <alignment horizontal="left" vertical="top" wrapText="1"/>
    </xf>
    <xf numFmtId="0" fontId="12" fillId="0" borderId="14" xfId="5" applyNumberFormat="1" applyFont="1" applyFill="1" applyBorder="1" applyAlignment="1">
      <alignment horizontal="left" vertical="top" wrapText="1"/>
    </xf>
    <xf numFmtId="0" fontId="12" fillId="0" borderId="0" xfId="5" applyNumberFormat="1" applyFont="1" applyFill="1" applyBorder="1" applyAlignment="1">
      <alignment horizontal="left" vertical="top" wrapText="1"/>
    </xf>
    <xf numFmtId="0" fontId="12" fillId="0" borderId="12" xfId="5" applyNumberFormat="1" applyFont="1" applyFill="1" applyBorder="1" applyAlignment="1">
      <alignment horizontal="left" vertical="top" wrapText="1"/>
    </xf>
    <xf numFmtId="0" fontId="5" fillId="0" borderId="2" xfId="5" applyNumberFormat="1" applyFont="1" applyFill="1" applyBorder="1" applyAlignment="1">
      <alignment horizontal="left" vertical="top" wrapText="1"/>
    </xf>
    <xf numFmtId="0" fontId="5" fillId="0" borderId="3" xfId="5" applyNumberFormat="1" applyFont="1" applyFill="1" applyBorder="1" applyAlignment="1">
      <alignment horizontal="left" vertical="top" wrapText="1"/>
    </xf>
    <xf numFmtId="0" fontId="5" fillId="0" borderId="4" xfId="5" applyNumberFormat="1" applyFont="1" applyFill="1" applyBorder="1" applyAlignment="1">
      <alignment horizontal="left" vertical="top" wrapText="1"/>
    </xf>
    <xf numFmtId="0" fontId="5" fillId="0" borderId="14" xfId="5" applyNumberFormat="1" applyFont="1" applyFill="1" applyBorder="1" applyAlignment="1">
      <alignment horizontal="left" vertical="top" wrapText="1"/>
    </xf>
    <xf numFmtId="0" fontId="5" fillId="0" borderId="0" xfId="5" applyNumberFormat="1" applyFont="1" applyFill="1" applyBorder="1" applyAlignment="1">
      <alignment horizontal="left" vertical="top" wrapText="1"/>
    </xf>
    <xf numFmtId="0" fontId="5" fillId="0" borderId="12" xfId="5" applyNumberFormat="1" applyFont="1" applyFill="1" applyBorder="1" applyAlignment="1">
      <alignment horizontal="left" vertical="top" wrapText="1"/>
    </xf>
    <xf numFmtId="0" fontId="5" fillId="0" borderId="2" xfId="4" applyFont="1" applyBorder="1" applyAlignment="1">
      <alignment horizontal="left" vertical="top" wrapText="1"/>
    </xf>
    <xf numFmtId="0" fontId="5" fillId="0" borderId="3" xfId="4" applyFont="1" applyBorder="1" applyAlignment="1">
      <alignment horizontal="left" vertical="top" wrapText="1"/>
    </xf>
    <xf numFmtId="0" fontId="5" fillId="0" borderId="4" xfId="4" applyFont="1" applyBorder="1" applyAlignment="1">
      <alignment horizontal="left" vertical="top" wrapText="1"/>
    </xf>
    <xf numFmtId="0" fontId="5" fillId="0" borderId="14" xfId="4" applyFont="1" applyBorder="1" applyAlignment="1">
      <alignment horizontal="left" vertical="top" wrapText="1"/>
    </xf>
    <xf numFmtId="0" fontId="5" fillId="0" borderId="0" xfId="4" applyFont="1" applyAlignment="1">
      <alignment horizontal="left" vertical="top" wrapText="1"/>
    </xf>
    <xf numFmtId="0" fontId="5" fillId="0" borderId="12" xfId="4" applyFont="1" applyBorder="1" applyAlignment="1">
      <alignment horizontal="left" vertical="top" wrapText="1"/>
    </xf>
    <xf numFmtId="0" fontId="5" fillId="0" borderId="2" xfId="4" applyFont="1" applyBorder="1" applyAlignment="1">
      <alignment horizontal="left" wrapText="1"/>
    </xf>
    <xf numFmtId="0" fontId="5" fillId="0" borderId="3" xfId="4" applyFont="1" applyBorder="1" applyAlignment="1">
      <alignment horizontal="left" wrapText="1"/>
    </xf>
    <xf numFmtId="0" fontId="5" fillId="0" borderId="4" xfId="4" applyFont="1" applyBorder="1" applyAlignment="1">
      <alignment horizontal="left" wrapText="1"/>
    </xf>
    <xf numFmtId="0" fontId="5" fillId="0" borderId="14" xfId="4" applyFont="1" applyBorder="1" applyAlignment="1">
      <alignment horizontal="left" wrapText="1"/>
    </xf>
    <xf numFmtId="0" fontId="5" fillId="0" borderId="0" xfId="4" applyFont="1" applyAlignment="1">
      <alignment horizontal="left" wrapText="1"/>
    </xf>
    <xf numFmtId="0" fontId="5" fillId="0" borderId="12" xfId="4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4" fontId="4" fillId="0" borderId="4" xfId="2" applyNumberFormat="1" applyFont="1" applyFill="1" applyBorder="1" applyAlignment="1">
      <alignment horizontal="center" vertical="center"/>
    </xf>
    <xf numFmtId="164" fontId="4" fillId="0" borderId="9" xfId="2" applyNumberFormat="1" applyFont="1" applyFill="1" applyBorder="1" applyAlignment="1">
      <alignment horizontal="center" vertical="center"/>
    </xf>
    <xf numFmtId="41" fontId="4" fillId="0" borderId="5" xfId="2" applyNumberFormat="1" applyFont="1" applyFill="1" applyBorder="1" applyAlignment="1">
      <alignment horizontal="center" vertical="center"/>
    </xf>
    <xf numFmtId="41" fontId="4" fillId="0" borderId="10" xfId="2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49" fontId="12" fillId="0" borderId="2" xfId="4" applyNumberFormat="1" applyFont="1" applyBorder="1" applyAlignment="1">
      <alignment horizontal="left" vertical="top" wrapText="1"/>
    </xf>
    <xf numFmtId="49" fontId="12" fillId="0" borderId="3" xfId="4" applyNumberFormat="1" applyFont="1" applyBorder="1" applyAlignment="1">
      <alignment horizontal="left" vertical="top" wrapText="1"/>
    </xf>
    <xf numFmtId="49" fontId="12" fillId="0" borderId="4" xfId="4" applyNumberFormat="1" applyFont="1" applyBorder="1" applyAlignment="1">
      <alignment horizontal="left" vertical="top" wrapText="1"/>
    </xf>
    <xf numFmtId="49" fontId="12" fillId="0" borderId="14" xfId="4" applyNumberFormat="1" applyFont="1" applyBorder="1" applyAlignment="1">
      <alignment horizontal="left" vertical="top" wrapText="1"/>
    </xf>
    <xf numFmtId="49" fontId="12" fillId="0" borderId="0" xfId="4" applyNumberFormat="1" applyFont="1" applyAlignment="1">
      <alignment horizontal="left" vertical="top" wrapText="1"/>
    </xf>
    <xf numFmtId="49" fontId="12" fillId="0" borderId="12" xfId="4" applyNumberFormat="1" applyFont="1" applyBorder="1" applyAlignment="1">
      <alignment horizontal="left" vertical="top" wrapText="1"/>
    </xf>
  </cellXfs>
  <cellStyles count="9">
    <cellStyle name="Comma" xfId="1" builtinId="3"/>
    <cellStyle name="Comma 2 2" xfId="2" xr:uid="{00000000-0005-0000-0000-000001000000}"/>
    <cellStyle name="Comma 4" xfId="5" xr:uid="{00000000-0005-0000-0000-000002000000}"/>
    <cellStyle name="Comma 4 2" xfId="6" xr:uid="{00000000-0005-0000-0000-000003000000}"/>
    <cellStyle name="Comma 6" xfId="7" xr:uid="{00000000-0005-0000-0000-000004000000}"/>
    <cellStyle name="Normal" xfId="0" builtinId="0"/>
    <cellStyle name="Normal 5" xfId="4" xr:uid="{00000000-0005-0000-0000-000006000000}"/>
    <cellStyle name="Normal_mask" xfId="8" xr:uid="{00000000-0005-0000-0000-000007000000}"/>
    <cellStyle name="Percent 3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BW308"/>
  <sheetViews>
    <sheetView tabSelected="1" zoomScaleNormal="100" zoomScaleSheetLayoutView="90" workbookViewId="0">
      <pane xSplit="4" ySplit="4" topLeftCell="G36" activePane="bottomRight" state="frozen"/>
      <selection pane="topRight" activeCell="E1" sqref="E1"/>
      <selection pane="bottomLeft" activeCell="A5" sqref="A5"/>
      <selection pane="bottomRight"/>
    </sheetView>
  </sheetViews>
  <sheetFormatPr defaultRowHeight="20.5"/>
  <cols>
    <col min="1" max="1" width="6.453125" style="4" customWidth="1"/>
    <col min="2" max="2" width="30.54296875" style="180" customWidth="1"/>
    <col min="3" max="3" width="32.26953125" style="4" customWidth="1"/>
    <col min="4" max="4" width="7" style="534" customWidth="1"/>
    <col min="5" max="5" width="14.26953125" style="558" bestFit="1" customWidth="1"/>
    <col min="6" max="6" width="15.7265625" style="559" bestFit="1" customWidth="1"/>
    <col min="7" max="9" width="14.7265625" style="541" bestFit="1" customWidth="1"/>
    <col min="10" max="10" width="15.81640625" style="541" bestFit="1" customWidth="1"/>
    <col min="11" max="18" width="14.7265625" style="541" bestFit="1" customWidth="1"/>
    <col min="19" max="19" width="13.453125" style="541" customWidth="1"/>
    <col min="20" max="20" width="14.81640625" style="3" bestFit="1" customWidth="1"/>
    <col min="21" max="21" width="20" style="4" customWidth="1"/>
    <col min="22" max="256" width="9.1796875" style="4"/>
    <col min="257" max="257" width="6.453125" style="4" customWidth="1"/>
    <col min="258" max="258" width="30.54296875" style="4" customWidth="1"/>
    <col min="259" max="259" width="32.26953125" style="4" customWidth="1"/>
    <col min="260" max="260" width="7" style="4" customWidth="1"/>
    <col min="261" max="261" width="14.26953125" style="4" bestFit="1" customWidth="1"/>
    <col min="262" max="262" width="15.7265625" style="4" bestFit="1" customWidth="1"/>
    <col min="263" max="265" width="14.7265625" style="4" bestFit="1" customWidth="1"/>
    <col min="266" max="266" width="15.81640625" style="4" bestFit="1" customWidth="1"/>
    <col min="267" max="274" width="14.7265625" style="4" bestFit="1" customWidth="1"/>
    <col min="275" max="275" width="13.453125" style="4" customWidth="1"/>
    <col min="276" max="276" width="14.81640625" style="4" bestFit="1" customWidth="1"/>
    <col min="277" max="277" width="20" style="4" customWidth="1"/>
    <col min="278" max="512" width="9.1796875" style="4"/>
    <col min="513" max="513" width="6.453125" style="4" customWidth="1"/>
    <col min="514" max="514" width="30.54296875" style="4" customWidth="1"/>
    <col min="515" max="515" width="32.26953125" style="4" customWidth="1"/>
    <col min="516" max="516" width="7" style="4" customWidth="1"/>
    <col min="517" max="517" width="14.26953125" style="4" bestFit="1" customWidth="1"/>
    <col min="518" max="518" width="15.7265625" style="4" bestFit="1" customWidth="1"/>
    <col min="519" max="521" width="14.7265625" style="4" bestFit="1" customWidth="1"/>
    <col min="522" max="522" width="15.81640625" style="4" bestFit="1" customWidth="1"/>
    <col min="523" max="530" width="14.7265625" style="4" bestFit="1" customWidth="1"/>
    <col min="531" max="531" width="13.453125" style="4" customWidth="1"/>
    <col min="532" max="532" width="14.81640625" style="4" bestFit="1" customWidth="1"/>
    <col min="533" max="533" width="20" style="4" customWidth="1"/>
    <col min="534" max="768" width="9.1796875" style="4"/>
    <col min="769" max="769" width="6.453125" style="4" customWidth="1"/>
    <col min="770" max="770" width="30.54296875" style="4" customWidth="1"/>
    <col min="771" max="771" width="32.26953125" style="4" customWidth="1"/>
    <col min="772" max="772" width="7" style="4" customWidth="1"/>
    <col min="773" max="773" width="14.26953125" style="4" bestFit="1" customWidth="1"/>
    <col min="774" max="774" width="15.7265625" style="4" bestFit="1" customWidth="1"/>
    <col min="775" max="777" width="14.7265625" style="4" bestFit="1" customWidth="1"/>
    <col min="778" max="778" width="15.81640625" style="4" bestFit="1" customWidth="1"/>
    <col min="779" max="786" width="14.7265625" style="4" bestFit="1" customWidth="1"/>
    <col min="787" max="787" width="13.453125" style="4" customWidth="1"/>
    <col min="788" max="788" width="14.81640625" style="4" bestFit="1" customWidth="1"/>
    <col min="789" max="789" width="20" style="4" customWidth="1"/>
    <col min="790" max="1024" width="9.1796875" style="4"/>
    <col min="1025" max="1025" width="6.453125" style="4" customWidth="1"/>
    <col min="1026" max="1026" width="30.54296875" style="4" customWidth="1"/>
    <col min="1027" max="1027" width="32.26953125" style="4" customWidth="1"/>
    <col min="1028" max="1028" width="7" style="4" customWidth="1"/>
    <col min="1029" max="1029" width="14.26953125" style="4" bestFit="1" customWidth="1"/>
    <col min="1030" max="1030" width="15.7265625" style="4" bestFit="1" customWidth="1"/>
    <col min="1031" max="1033" width="14.7265625" style="4" bestFit="1" customWidth="1"/>
    <col min="1034" max="1034" width="15.81640625" style="4" bestFit="1" customWidth="1"/>
    <col min="1035" max="1042" width="14.7265625" style="4" bestFit="1" customWidth="1"/>
    <col min="1043" max="1043" width="13.453125" style="4" customWidth="1"/>
    <col min="1044" max="1044" width="14.81640625" style="4" bestFit="1" customWidth="1"/>
    <col min="1045" max="1045" width="20" style="4" customWidth="1"/>
    <col min="1046" max="1280" width="9.1796875" style="4"/>
    <col min="1281" max="1281" width="6.453125" style="4" customWidth="1"/>
    <col min="1282" max="1282" width="30.54296875" style="4" customWidth="1"/>
    <col min="1283" max="1283" width="32.26953125" style="4" customWidth="1"/>
    <col min="1284" max="1284" width="7" style="4" customWidth="1"/>
    <col min="1285" max="1285" width="14.26953125" style="4" bestFit="1" customWidth="1"/>
    <col min="1286" max="1286" width="15.7265625" style="4" bestFit="1" customWidth="1"/>
    <col min="1287" max="1289" width="14.7265625" style="4" bestFit="1" customWidth="1"/>
    <col min="1290" max="1290" width="15.81640625" style="4" bestFit="1" customWidth="1"/>
    <col min="1291" max="1298" width="14.7265625" style="4" bestFit="1" customWidth="1"/>
    <col min="1299" max="1299" width="13.453125" style="4" customWidth="1"/>
    <col min="1300" max="1300" width="14.81640625" style="4" bestFit="1" customWidth="1"/>
    <col min="1301" max="1301" width="20" style="4" customWidth="1"/>
    <col min="1302" max="1536" width="9.1796875" style="4"/>
    <col min="1537" max="1537" width="6.453125" style="4" customWidth="1"/>
    <col min="1538" max="1538" width="30.54296875" style="4" customWidth="1"/>
    <col min="1539" max="1539" width="32.26953125" style="4" customWidth="1"/>
    <col min="1540" max="1540" width="7" style="4" customWidth="1"/>
    <col min="1541" max="1541" width="14.26953125" style="4" bestFit="1" customWidth="1"/>
    <col min="1542" max="1542" width="15.7265625" style="4" bestFit="1" customWidth="1"/>
    <col min="1543" max="1545" width="14.7265625" style="4" bestFit="1" customWidth="1"/>
    <col min="1546" max="1546" width="15.81640625" style="4" bestFit="1" customWidth="1"/>
    <col min="1547" max="1554" width="14.7265625" style="4" bestFit="1" customWidth="1"/>
    <col min="1555" max="1555" width="13.453125" style="4" customWidth="1"/>
    <col min="1556" max="1556" width="14.81640625" style="4" bestFit="1" customWidth="1"/>
    <col min="1557" max="1557" width="20" style="4" customWidth="1"/>
    <col min="1558" max="1792" width="9.1796875" style="4"/>
    <col min="1793" max="1793" width="6.453125" style="4" customWidth="1"/>
    <col min="1794" max="1794" width="30.54296875" style="4" customWidth="1"/>
    <col min="1795" max="1795" width="32.26953125" style="4" customWidth="1"/>
    <col min="1796" max="1796" width="7" style="4" customWidth="1"/>
    <col min="1797" max="1797" width="14.26953125" style="4" bestFit="1" customWidth="1"/>
    <col min="1798" max="1798" width="15.7265625" style="4" bestFit="1" customWidth="1"/>
    <col min="1799" max="1801" width="14.7265625" style="4" bestFit="1" customWidth="1"/>
    <col min="1802" max="1802" width="15.81640625" style="4" bestFit="1" customWidth="1"/>
    <col min="1803" max="1810" width="14.7265625" style="4" bestFit="1" customWidth="1"/>
    <col min="1811" max="1811" width="13.453125" style="4" customWidth="1"/>
    <col min="1812" max="1812" width="14.81640625" style="4" bestFit="1" customWidth="1"/>
    <col min="1813" max="1813" width="20" style="4" customWidth="1"/>
    <col min="1814" max="2048" width="9.1796875" style="4"/>
    <col min="2049" max="2049" width="6.453125" style="4" customWidth="1"/>
    <col min="2050" max="2050" width="30.54296875" style="4" customWidth="1"/>
    <col min="2051" max="2051" width="32.26953125" style="4" customWidth="1"/>
    <col min="2052" max="2052" width="7" style="4" customWidth="1"/>
    <col min="2053" max="2053" width="14.26953125" style="4" bestFit="1" customWidth="1"/>
    <col min="2054" max="2054" width="15.7265625" style="4" bestFit="1" customWidth="1"/>
    <col min="2055" max="2057" width="14.7265625" style="4" bestFit="1" customWidth="1"/>
    <col min="2058" max="2058" width="15.81640625" style="4" bestFit="1" customWidth="1"/>
    <col min="2059" max="2066" width="14.7265625" style="4" bestFit="1" customWidth="1"/>
    <col min="2067" max="2067" width="13.453125" style="4" customWidth="1"/>
    <col min="2068" max="2068" width="14.81640625" style="4" bestFit="1" customWidth="1"/>
    <col min="2069" max="2069" width="20" style="4" customWidth="1"/>
    <col min="2070" max="2304" width="9.1796875" style="4"/>
    <col min="2305" max="2305" width="6.453125" style="4" customWidth="1"/>
    <col min="2306" max="2306" width="30.54296875" style="4" customWidth="1"/>
    <col min="2307" max="2307" width="32.26953125" style="4" customWidth="1"/>
    <col min="2308" max="2308" width="7" style="4" customWidth="1"/>
    <col min="2309" max="2309" width="14.26953125" style="4" bestFit="1" customWidth="1"/>
    <col min="2310" max="2310" width="15.7265625" style="4" bestFit="1" customWidth="1"/>
    <col min="2311" max="2313" width="14.7265625" style="4" bestFit="1" customWidth="1"/>
    <col min="2314" max="2314" width="15.81640625" style="4" bestFit="1" customWidth="1"/>
    <col min="2315" max="2322" width="14.7265625" style="4" bestFit="1" customWidth="1"/>
    <col min="2323" max="2323" width="13.453125" style="4" customWidth="1"/>
    <col min="2324" max="2324" width="14.81640625" style="4" bestFit="1" customWidth="1"/>
    <col min="2325" max="2325" width="20" style="4" customWidth="1"/>
    <col min="2326" max="2560" width="9.1796875" style="4"/>
    <col min="2561" max="2561" width="6.453125" style="4" customWidth="1"/>
    <col min="2562" max="2562" width="30.54296875" style="4" customWidth="1"/>
    <col min="2563" max="2563" width="32.26953125" style="4" customWidth="1"/>
    <col min="2564" max="2564" width="7" style="4" customWidth="1"/>
    <col min="2565" max="2565" width="14.26953125" style="4" bestFit="1" customWidth="1"/>
    <col min="2566" max="2566" width="15.7265625" style="4" bestFit="1" customWidth="1"/>
    <col min="2567" max="2569" width="14.7265625" style="4" bestFit="1" customWidth="1"/>
    <col min="2570" max="2570" width="15.81640625" style="4" bestFit="1" customWidth="1"/>
    <col min="2571" max="2578" width="14.7265625" style="4" bestFit="1" customWidth="1"/>
    <col min="2579" max="2579" width="13.453125" style="4" customWidth="1"/>
    <col min="2580" max="2580" width="14.81640625" style="4" bestFit="1" customWidth="1"/>
    <col min="2581" max="2581" width="20" style="4" customWidth="1"/>
    <col min="2582" max="2816" width="9.1796875" style="4"/>
    <col min="2817" max="2817" width="6.453125" style="4" customWidth="1"/>
    <col min="2818" max="2818" width="30.54296875" style="4" customWidth="1"/>
    <col min="2819" max="2819" width="32.26953125" style="4" customWidth="1"/>
    <col min="2820" max="2820" width="7" style="4" customWidth="1"/>
    <col min="2821" max="2821" width="14.26953125" style="4" bestFit="1" customWidth="1"/>
    <col min="2822" max="2822" width="15.7265625" style="4" bestFit="1" customWidth="1"/>
    <col min="2823" max="2825" width="14.7265625" style="4" bestFit="1" customWidth="1"/>
    <col min="2826" max="2826" width="15.81640625" style="4" bestFit="1" customWidth="1"/>
    <col min="2827" max="2834" width="14.7265625" style="4" bestFit="1" customWidth="1"/>
    <col min="2835" max="2835" width="13.453125" style="4" customWidth="1"/>
    <col min="2836" max="2836" width="14.81640625" style="4" bestFit="1" customWidth="1"/>
    <col min="2837" max="2837" width="20" style="4" customWidth="1"/>
    <col min="2838" max="3072" width="9.1796875" style="4"/>
    <col min="3073" max="3073" width="6.453125" style="4" customWidth="1"/>
    <col min="3074" max="3074" width="30.54296875" style="4" customWidth="1"/>
    <col min="3075" max="3075" width="32.26953125" style="4" customWidth="1"/>
    <col min="3076" max="3076" width="7" style="4" customWidth="1"/>
    <col min="3077" max="3077" width="14.26953125" style="4" bestFit="1" customWidth="1"/>
    <col min="3078" max="3078" width="15.7265625" style="4" bestFit="1" customWidth="1"/>
    <col min="3079" max="3081" width="14.7265625" style="4" bestFit="1" customWidth="1"/>
    <col min="3082" max="3082" width="15.81640625" style="4" bestFit="1" customWidth="1"/>
    <col min="3083" max="3090" width="14.7265625" style="4" bestFit="1" customWidth="1"/>
    <col min="3091" max="3091" width="13.453125" style="4" customWidth="1"/>
    <col min="3092" max="3092" width="14.81640625" style="4" bestFit="1" customWidth="1"/>
    <col min="3093" max="3093" width="20" style="4" customWidth="1"/>
    <col min="3094" max="3328" width="9.1796875" style="4"/>
    <col min="3329" max="3329" width="6.453125" style="4" customWidth="1"/>
    <col min="3330" max="3330" width="30.54296875" style="4" customWidth="1"/>
    <col min="3331" max="3331" width="32.26953125" style="4" customWidth="1"/>
    <col min="3332" max="3332" width="7" style="4" customWidth="1"/>
    <col min="3333" max="3333" width="14.26953125" style="4" bestFit="1" customWidth="1"/>
    <col min="3334" max="3334" width="15.7265625" style="4" bestFit="1" customWidth="1"/>
    <col min="3335" max="3337" width="14.7265625" style="4" bestFit="1" customWidth="1"/>
    <col min="3338" max="3338" width="15.81640625" style="4" bestFit="1" customWidth="1"/>
    <col min="3339" max="3346" width="14.7265625" style="4" bestFit="1" customWidth="1"/>
    <col min="3347" max="3347" width="13.453125" style="4" customWidth="1"/>
    <col min="3348" max="3348" width="14.81640625" style="4" bestFit="1" customWidth="1"/>
    <col min="3349" max="3349" width="20" style="4" customWidth="1"/>
    <col min="3350" max="3584" width="9.1796875" style="4"/>
    <col min="3585" max="3585" width="6.453125" style="4" customWidth="1"/>
    <col min="3586" max="3586" width="30.54296875" style="4" customWidth="1"/>
    <col min="3587" max="3587" width="32.26953125" style="4" customWidth="1"/>
    <col min="3588" max="3588" width="7" style="4" customWidth="1"/>
    <col min="3589" max="3589" width="14.26953125" style="4" bestFit="1" customWidth="1"/>
    <col min="3590" max="3590" width="15.7265625" style="4" bestFit="1" customWidth="1"/>
    <col min="3591" max="3593" width="14.7265625" style="4" bestFit="1" customWidth="1"/>
    <col min="3594" max="3594" width="15.81640625" style="4" bestFit="1" customWidth="1"/>
    <col min="3595" max="3602" width="14.7265625" style="4" bestFit="1" customWidth="1"/>
    <col min="3603" max="3603" width="13.453125" style="4" customWidth="1"/>
    <col min="3604" max="3604" width="14.81640625" style="4" bestFit="1" customWidth="1"/>
    <col min="3605" max="3605" width="20" style="4" customWidth="1"/>
    <col min="3606" max="3840" width="9.1796875" style="4"/>
    <col min="3841" max="3841" width="6.453125" style="4" customWidth="1"/>
    <col min="3842" max="3842" width="30.54296875" style="4" customWidth="1"/>
    <col min="3843" max="3843" width="32.26953125" style="4" customWidth="1"/>
    <col min="3844" max="3844" width="7" style="4" customWidth="1"/>
    <col min="3845" max="3845" width="14.26953125" style="4" bestFit="1" customWidth="1"/>
    <col min="3846" max="3846" width="15.7265625" style="4" bestFit="1" customWidth="1"/>
    <col min="3847" max="3849" width="14.7265625" style="4" bestFit="1" customWidth="1"/>
    <col min="3850" max="3850" width="15.81640625" style="4" bestFit="1" customWidth="1"/>
    <col min="3851" max="3858" width="14.7265625" style="4" bestFit="1" customWidth="1"/>
    <col min="3859" max="3859" width="13.453125" style="4" customWidth="1"/>
    <col min="3860" max="3860" width="14.81640625" style="4" bestFit="1" customWidth="1"/>
    <col min="3861" max="3861" width="20" style="4" customWidth="1"/>
    <col min="3862" max="4096" width="9.1796875" style="4"/>
    <col min="4097" max="4097" width="6.453125" style="4" customWidth="1"/>
    <col min="4098" max="4098" width="30.54296875" style="4" customWidth="1"/>
    <col min="4099" max="4099" width="32.26953125" style="4" customWidth="1"/>
    <col min="4100" max="4100" width="7" style="4" customWidth="1"/>
    <col min="4101" max="4101" width="14.26953125" style="4" bestFit="1" customWidth="1"/>
    <col min="4102" max="4102" width="15.7265625" style="4" bestFit="1" customWidth="1"/>
    <col min="4103" max="4105" width="14.7265625" style="4" bestFit="1" customWidth="1"/>
    <col min="4106" max="4106" width="15.81640625" style="4" bestFit="1" customWidth="1"/>
    <col min="4107" max="4114" width="14.7265625" style="4" bestFit="1" customWidth="1"/>
    <col min="4115" max="4115" width="13.453125" style="4" customWidth="1"/>
    <col min="4116" max="4116" width="14.81640625" style="4" bestFit="1" customWidth="1"/>
    <col min="4117" max="4117" width="20" style="4" customWidth="1"/>
    <col min="4118" max="4352" width="9.1796875" style="4"/>
    <col min="4353" max="4353" width="6.453125" style="4" customWidth="1"/>
    <col min="4354" max="4354" width="30.54296875" style="4" customWidth="1"/>
    <col min="4355" max="4355" width="32.26953125" style="4" customWidth="1"/>
    <col min="4356" max="4356" width="7" style="4" customWidth="1"/>
    <col min="4357" max="4357" width="14.26953125" style="4" bestFit="1" customWidth="1"/>
    <col min="4358" max="4358" width="15.7265625" style="4" bestFit="1" customWidth="1"/>
    <col min="4359" max="4361" width="14.7265625" style="4" bestFit="1" customWidth="1"/>
    <col min="4362" max="4362" width="15.81640625" style="4" bestFit="1" customWidth="1"/>
    <col min="4363" max="4370" width="14.7265625" style="4" bestFit="1" customWidth="1"/>
    <col min="4371" max="4371" width="13.453125" style="4" customWidth="1"/>
    <col min="4372" max="4372" width="14.81640625" style="4" bestFit="1" customWidth="1"/>
    <col min="4373" max="4373" width="20" style="4" customWidth="1"/>
    <col min="4374" max="4608" width="9.1796875" style="4"/>
    <col min="4609" max="4609" width="6.453125" style="4" customWidth="1"/>
    <col min="4610" max="4610" width="30.54296875" style="4" customWidth="1"/>
    <col min="4611" max="4611" width="32.26953125" style="4" customWidth="1"/>
    <col min="4612" max="4612" width="7" style="4" customWidth="1"/>
    <col min="4613" max="4613" width="14.26953125" style="4" bestFit="1" customWidth="1"/>
    <col min="4614" max="4614" width="15.7265625" style="4" bestFit="1" customWidth="1"/>
    <col min="4615" max="4617" width="14.7265625" style="4" bestFit="1" customWidth="1"/>
    <col min="4618" max="4618" width="15.81640625" style="4" bestFit="1" customWidth="1"/>
    <col min="4619" max="4626" width="14.7265625" style="4" bestFit="1" customWidth="1"/>
    <col min="4627" max="4627" width="13.453125" style="4" customWidth="1"/>
    <col min="4628" max="4628" width="14.81640625" style="4" bestFit="1" customWidth="1"/>
    <col min="4629" max="4629" width="20" style="4" customWidth="1"/>
    <col min="4630" max="4864" width="9.1796875" style="4"/>
    <col min="4865" max="4865" width="6.453125" style="4" customWidth="1"/>
    <col min="4866" max="4866" width="30.54296875" style="4" customWidth="1"/>
    <col min="4867" max="4867" width="32.26953125" style="4" customWidth="1"/>
    <col min="4868" max="4868" width="7" style="4" customWidth="1"/>
    <col min="4869" max="4869" width="14.26953125" style="4" bestFit="1" customWidth="1"/>
    <col min="4870" max="4870" width="15.7265625" style="4" bestFit="1" customWidth="1"/>
    <col min="4871" max="4873" width="14.7265625" style="4" bestFit="1" customWidth="1"/>
    <col min="4874" max="4874" width="15.81640625" style="4" bestFit="1" customWidth="1"/>
    <col min="4875" max="4882" width="14.7265625" style="4" bestFit="1" customWidth="1"/>
    <col min="4883" max="4883" width="13.453125" style="4" customWidth="1"/>
    <col min="4884" max="4884" width="14.81640625" style="4" bestFit="1" customWidth="1"/>
    <col min="4885" max="4885" width="20" style="4" customWidth="1"/>
    <col min="4886" max="5120" width="9.1796875" style="4"/>
    <col min="5121" max="5121" width="6.453125" style="4" customWidth="1"/>
    <col min="5122" max="5122" width="30.54296875" style="4" customWidth="1"/>
    <col min="5123" max="5123" width="32.26953125" style="4" customWidth="1"/>
    <col min="5124" max="5124" width="7" style="4" customWidth="1"/>
    <col min="5125" max="5125" width="14.26953125" style="4" bestFit="1" customWidth="1"/>
    <col min="5126" max="5126" width="15.7265625" style="4" bestFit="1" customWidth="1"/>
    <col min="5127" max="5129" width="14.7265625" style="4" bestFit="1" customWidth="1"/>
    <col min="5130" max="5130" width="15.81640625" style="4" bestFit="1" customWidth="1"/>
    <col min="5131" max="5138" width="14.7265625" style="4" bestFit="1" customWidth="1"/>
    <col min="5139" max="5139" width="13.453125" style="4" customWidth="1"/>
    <col min="5140" max="5140" width="14.81640625" style="4" bestFit="1" customWidth="1"/>
    <col min="5141" max="5141" width="20" style="4" customWidth="1"/>
    <col min="5142" max="5376" width="9.1796875" style="4"/>
    <col min="5377" max="5377" width="6.453125" style="4" customWidth="1"/>
    <col min="5378" max="5378" width="30.54296875" style="4" customWidth="1"/>
    <col min="5379" max="5379" width="32.26953125" style="4" customWidth="1"/>
    <col min="5380" max="5380" width="7" style="4" customWidth="1"/>
    <col min="5381" max="5381" width="14.26953125" style="4" bestFit="1" customWidth="1"/>
    <col min="5382" max="5382" width="15.7265625" style="4" bestFit="1" customWidth="1"/>
    <col min="5383" max="5385" width="14.7265625" style="4" bestFit="1" customWidth="1"/>
    <col min="5386" max="5386" width="15.81640625" style="4" bestFit="1" customWidth="1"/>
    <col min="5387" max="5394" width="14.7265625" style="4" bestFit="1" customWidth="1"/>
    <col min="5395" max="5395" width="13.453125" style="4" customWidth="1"/>
    <col min="5396" max="5396" width="14.81640625" style="4" bestFit="1" customWidth="1"/>
    <col min="5397" max="5397" width="20" style="4" customWidth="1"/>
    <col min="5398" max="5632" width="9.1796875" style="4"/>
    <col min="5633" max="5633" width="6.453125" style="4" customWidth="1"/>
    <col min="5634" max="5634" width="30.54296875" style="4" customWidth="1"/>
    <col min="5635" max="5635" width="32.26953125" style="4" customWidth="1"/>
    <col min="5636" max="5636" width="7" style="4" customWidth="1"/>
    <col min="5637" max="5637" width="14.26953125" style="4" bestFit="1" customWidth="1"/>
    <col min="5638" max="5638" width="15.7265625" style="4" bestFit="1" customWidth="1"/>
    <col min="5639" max="5641" width="14.7265625" style="4" bestFit="1" customWidth="1"/>
    <col min="5642" max="5642" width="15.81640625" style="4" bestFit="1" customWidth="1"/>
    <col min="5643" max="5650" width="14.7265625" style="4" bestFit="1" customWidth="1"/>
    <col min="5651" max="5651" width="13.453125" style="4" customWidth="1"/>
    <col min="5652" max="5652" width="14.81640625" style="4" bestFit="1" customWidth="1"/>
    <col min="5653" max="5653" width="20" style="4" customWidth="1"/>
    <col min="5654" max="5888" width="9.1796875" style="4"/>
    <col min="5889" max="5889" width="6.453125" style="4" customWidth="1"/>
    <col min="5890" max="5890" width="30.54296875" style="4" customWidth="1"/>
    <col min="5891" max="5891" width="32.26953125" style="4" customWidth="1"/>
    <col min="5892" max="5892" width="7" style="4" customWidth="1"/>
    <col min="5893" max="5893" width="14.26953125" style="4" bestFit="1" customWidth="1"/>
    <col min="5894" max="5894" width="15.7265625" style="4" bestFit="1" customWidth="1"/>
    <col min="5895" max="5897" width="14.7265625" style="4" bestFit="1" customWidth="1"/>
    <col min="5898" max="5898" width="15.81640625" style="4" bestFit="1" customWidth="1"/>
    <col min="5899" max="5906" width="14.7265625" style="4" bestFit="1" customWidth="1"/>
    <col min="5907" max="5907" width="13.453125" style="4" customWidth="1"/>
    <col min="5908" max="5908" width="14.81640625" style="4" bestFit="1" customWidth="1"/>
    <col min="5909" max="5909" width="20" style="4" customWidth="1"/>
    <col min="5910" max="6144" width="9.1796875" style="4"/>
    <col min="6145" max="6145" width="6.453125" style="4" customWidth="1"/>
    <col min="6146" max="6146" width="30.54296875" style="4" customWidth="1"/>
    <col min="6147" max="6147" width="32.26953125" style="4" customWidth="1"/>
    <col min="6148" max="6148" width="7" style="4" customWidth="1"/>
    <col min="6149" max="6149" width="14.26953125" style="4" bestFit="1" customWidth="1"/>
    <col min="6150" max="6150" width="15.7265625" style="4" bestFit="1" customWidth="1"/>
    <col min="6151" max="6153" width="14.7265625" style="4" bestFit="1" customWidth="1"/>
    <col min="6154" max="6154" width="15.81640625" style="4" bestFit="1" customWidth="1"/>
    <col min="6155" max="6162" width="14.7265625" style="4" bestFit="1" customWidth="1"/>
    <col min="6163" max="6163" width="13.453125" style="4" customWidth="1"/>
    <col min="6164" max="6164" width="14.81640625" style="4" bestFit="1" customWidth="1"/>
    <col min="6165" max="6165" width="20" style="4" customWidth="1"/>
    <col min="6166" max="6400" width="9.1796875" style="4"/>
    <col min="6401" max="6401" width="6.453125" style="4" customWidth="1"/>
    <col min="6402" max="6402" width="30.54296875" style="4" customWidth="1"/>
    <col min="6403" max="6403" width="32.26953125" style="4" customWidth="1"/>
    <col min="6404" max="6404" width="7" style="4" customWidth="1"/>
    <col min="6405" max="6405" width="14.26953125" style="4" bestFit="1" customWidth="1"/>
    <col min="6406" max="6406" width="15.7265625" style="4" bestFit="1" customWidth="1"/>
    <col min="6407" max="6409" width="14.7265625" style="4" bestFit="1" customWidth="1"/>
    <col min="6410" max="6410" width="15.81640625" style="4" bestFit="1" customWidth="1"/>
    <col min="6411" max="6418" width="14.7265625" style="4" bestFit="1" customWidth="1"/>
    <col min="6419" max="6419" width="13.453125" style="4" customWidth="1"/>
    <col min="6420" max="6420" width="14.81640625" style="4" bestFit="1" customWidth="1"/>
    <col min="6421" max="6421" width="20" style="4" customWidth="1"/>
    <col min="6422" max="6656" width="9.1796875" style="4"/>
    <col min="6657" max="6657" width="6.453125" style="4" customWidth="1"/>
    <col min="6658" max="6658" width="30.54296875" style="4" customWidth="1"/>
    <col min="6659" max="6659" width="32.26953125" style="4" customWidth="1"/>
    <col min="6660" max="6660" width="7" style="4" customWidth="1"/>
    <col min="6661" max="6661" width="14.26953125" style="4" bestFit="1" customWidth="1"/>
    <col min="6662" max="6662" width="15.7265625" style="4" bestFit="1" customWidth="1"/>
    <col min="6663" max="6665" width="14.7265625" style="4" bestFit="1" customWidth="1"/>
    <col min="6666" max="6666" width="15.81640625" style="4" bestFit="1" customWidth="1"/>
    <col min="6667" max="6674" width="14.7265625" style="4" bestFit="1" customWidth="1"/>
    <col min="6675" max="6675" width="13.453125" style="4" customWidth="1"/>
    <col min="6676" max="6676" width="14.81640625" style="4" bestFit="1" customWidth="1"/>
    <col min="6677" max="6677" width="20" style="4" customWidth="1"/>
    <col min="6678" max="6912" width="9.1796875" style="4"/>
    <col min="6913" max="6913" width="6.453125" style="4" customWidth="1"/>
    <col min="6914" max="6914" width="30.54296875" style="4" customWidth="1"/>
    <col min="6915" max="6915" width="32.26953125" style="4" customWidth="1"/>
    <col min="6916" max="6916" width="7" style="4" customWidth="1"/>
    <col min="6917" max="6917" width="14.26953125" style="4" bestFit="1" customWidth="1"/>
    <col min="6918" max="6918" width="15.7265625" style="4" bestFit="1" customWidth="1"/>
    <col min="6919" max="6921" width="14.7265625" style="4" bestFit="1" customWidth="1"/>
    <col min="6922" max="6922" width="15.81640625" style="4" bestFit="1" customWidth="1"/>
    <col min="6923" max="6930" width="14.7265625" style="4" bestFit="1" customWidth="1"/>
    <col min="6931" max="6931" width="13.453125" style="4" customWidth="1"/>
    <col min="6932" max="6932" width="14.81640625" style="4" bestFit="1" customWidth="1"/>
    <col min="6933" max="6933" width="20" style="4" customWidth="1"/>
    <col min="6934" max="7168" width="9.1796875" style="4"/>
    <col min="7169" max="7169" width="6.453125" style="4" customWidth="1"/>
    <col min="7170" max="7170" width="30.54296875" style="4" customWidth="1"/>
    <col min="7171" max="7171" width="32.26953125" style="4" customWidth="1"/>
    <col min="7172" max="7172" width="7" style="4" customWidth="1"/>
    <col min="7173" max="7173" width="14.26953125" style="4" bestFit="1" customWidth="1"/>
    <col min="7174" max="7174" width="15.7265625" style="4" bestFit="1" customWidth="1"/>
    <col min="7175" max="7177" width="14.7265625" style="4" bestFit="1" customWidth="1"/>
    <col min="7178" max="7178" width="15.81640625" style="4" bestFit="1" customWidth="1"/>
    <col min="7179" max="7186" width="14.7265625" style="4" bestFit="1" customWidth="1"/>
    <col min="7187" max="7187" width="13.453125" style="4" customWidth="1"/>
    <col min="7188" max="7188" width="14.81640625" style="4" bestFit="1" customWidth="1"/>
    <col min="7189" max="7189" width="20" style="4" customWidth="1"/>
    <col min="7190" max="7424" width="9.1796875" style="4"/>
    <col min="7425" max="7425" width="6.453125" style="4" customWidth="1"/>
    <col min="7426" max="7426" width="30.54296875" style="4" customWidth="1"/>
    <col min="7427" max="7427" width="32.26953125" style="4" customWidth="1"/>
    <col min="7428" max="7428" width="7" style="4" customWidth="1"/>
    <col min="7429" max="7429" width="14.26953125" style="4" bestFit="1" customWidth="1"/>
    <col min="7430" max="7430" width="15.7265625" style="4" bestFit="1" customWidth="1"/>
    <col min="7431" max="7433" width="14.7265625" style="4" bestFit="1" customWidth="1"/>
    <col min="7434" max="7434" width="15.81640625" style="4" bestFit="1" customWidth="1"/>
    <col min="7435" max="7442" width="14.7265625" style="4" bestFit="1" customWidth="1"/>
    <col min="7443" max="7443" width="13.453125" style="4" customWidth="1"/>
    <col min="7444" max="7444" width="14.81640625" style="4" bestFit="1" customWidth="1"/>
    <col min="7445" max="7445" width="20" style="4" customWidth="1"/>
    <col min="7446" max="7680" width="9.1796875" style="4"/>
    <col min="7681" max="7681" width="6.453125" style="4" customWidth="1"/>
    <col min="7682" max="7682" width="30.54296875" style="4" customWidth="1"/>
    <col min="7683" max="7683" width="32.26953125" style="4" customWidth="1"/>
    <col min="7684" max="7684" width="7" style="4" customWidth="1"/>
    <col min="7685" max="7685" width="14.26953125" style="4" bestFit="1" customWidth="1"/>
    <col min="7686" max="7686" width="15.7265625" style="4" bestFit="1" customWidth="1"/>
    <col min="7687" max="7689" width="14.7265625" style="4" bestFit="1" customWidth="1"/>
    <col min="7690" max="7690" width="15.81640625" style="4" bestFit="1" customWidth="1"/>
    <col min="7691" max="7698" width="14.7265625" style="4" bestFit="1" customWidth="1"/>
    <col min="7699" max="7699" width="13.453125" style="4" customWidth="1"/>
    <col min="7700" max="7700" width="14.81640625" style="4" bestFit="1" customWidth="1"/>
    <col min="7701" max="7701" width="20" style="4" customWidth="1"/>
    <col min="7702" max="7936" width="9.1796875" style="4"/>
    <col min="7937" max="7937" width="6.453125" style="4" customWidth="1"/>
    <col min="7938" max="7938" width="30.54296875" style="4" customWidth="1"/>
    <col min="7939" max="7939" width="32.26953125" style="4" customWidth="1"/>
    <col min="7940" max="7940" width="7" style="4" customWidth="1"/>
    <col min="7941" max="7941" width="14.26953125" style="4" bestFit="1" customWidth="1"/>
    <col min="7942" max="7942" width="15.7265625" style="4" bestFit="1" customWidth="1"/>
    <col min="7943" max="7945" width="14.7265625" style="4" bestFit="1" customWidth="1"/>
    <col min="7946" max="7946" width="15.81640625" style="4" bestFit="1" customWidth="1"/>
    <col min="7947" max="7954" width="14.7265625" style="4" bestFit="1" customWidth="1"/>
    <col min="7955" max="7955" width="13.453125" style="4" customWidth="1"/>
    <col min="7956" max="7956" width="14.81640625" style="4" bestFit="1" customWidth="1"/>
    <col min="7957" max="7957" width="20" style="4" customWidth="1"/>
    <col min="7958" max="8192" width="9.1796875" style="4"/>
    <col min="8193" max="8193" width="6.453125" style="4" customWidth="1"/>
    <col min="8194" max="8194" width="30.54296875" style="4" customWidth="1"/>
    <col min="8195" max="8195" width="32.26953125" style="4" customWidth="1"/>
    <col min="8196" max="8196" width="7" style="4" customWidth="1"/>
    <col min="8197" max="8197" width="14.26953125" style="4" bestFit="1" customWidth="1"/>
    <col min="8198" max="8198" width="15.7265625" style="4" bestFit="1" customWidth="1"/>
    <col min="8199" max="8201" width="14.7265625" style="4" bestFit="1" customWidth="1"/>
    <col min="8202" max="8202" width="15.81640625" style="4" bestFit="1" customWidth="1"/>
    <col min="8203" max="8210" width="14.7265625" style="4" bestFit="1" customWidth="1"/>
    <col min="8211" max="8211" width="13.453125" style="4" customWidth="1"/>
    <col min="8212" max="8212" width="14.81640625" style="4" bestFit="1" customWidth="1"/>
    <col min="8213" max="8213" width="20" style="4" customWidth="1"/>
    <col min="8214" max="8448" width="9.1796875" style="4"/>
    <col min="8449" max="8449" width="6.453125" style="4" customWidth="1"/>
    <col min="8450" max="8450" width="30.54296875" style="4" customWidth="1"/>
    <col min="8451" max="8451" width="32.26953125" style="4" customWidth="1"/>
    <col min="8452" max="8452" width="7" style="4" customWidth="1"/>
    <col min="8453" max="8453" width="14.26953125" style="4" bestFit="1" customWidth="1"/>
    <col min="8454" max="8454" width="15.7265625" style="4" bestFit="1" customWidth="1"/>
    <col min="8455" max="8457" width="14.7265625" style="4" bestFit="1" customWidth="1"/>
    <col min="8458" max="8458" width="15.81640625" style="4" bestFit="1" customWidth="1"/>
    <col min="8459" max="8466" width="14.7265625" style="4" bestFit="1" customWidth="1"/>
    <col min="8467" max="8467" width="13.453125" style="4" customWidth="1"/>
    <col min="8468" max="8468" width="14.81640625" style="4" bestFit="1" customWidth="1"/>
    <col min="8469" max="8469" width="20" style="4" customWidth="1"/>
    <col min="8470" max="8704" width="9.1796875" style="4"/>
    <col min="8705" max="8705" width="6.453125" style="4" customWidth="1"/>
    <col min="8706" max="8706" width="30.54296875" style="4" customWidth="1"/>
    <col min="8707" max="8707" width="32.26953125" style="4" customWidth="1"/>
    <col min="8708" max="8708" width="7" style="4" customWidth="1"/>
    <col min="8709" max="8709" width="14.26953125" style="4" bestFit="1" customWidth="1"/>
    <col min="8710" max="8710" width="15.7265625" style="4" bestFit="1" customWidth="1"/>
    <col min="8711" max="8713" width="14.7265625" style="4" bestFit="1" customWidth="1"/>
    <col min="8714" max="8714" width="15.81640625" style="4" bestFit="1" customWidth="1"/>
    <col min="8715" max="8722" width="14.7265625" style="4" bestFit="1" customWidth="1"/>
    <col min="8723" max="8723" width="13.453125" style="4" customWidth="1"/>
    <col min="8724" max="8724" width="14.81640625" style="4" bestFit="1" customWidth="1"/>
    <col min="8725" max="8725" width="20" style="4" customWidth="1"/>
    <col min="8726" max="8960" width="9.1796875" style="4"/>
    <col min="8961" max="8961" width="6.453125" style="4" customWidth="1"/>
    <col min="8962" max="8962" width="30.54296875" style="4" customWidth="1"/>
    <col min="8963" max="8963" width="32.26953125" style="4" customWidth="1"/>
    <col min="8964" max="8964" width="7" style="4" customWidth="1"/>
    <col min="8965" max="8965" width="14.26953125" style="4" bestFit="1" customWidth="1"/>
    <col min="8966" max="8966" width="15.7265625" style="4" bestFit="1" customWidth="1"/>
    <col min="8967" max="8969" width="14.7265625" style="4" bestFit="1" customWidth="1"/>
    <col min="8970" max="8970" width="15.81640625" style="4" bestFit="1" customWidth="1"/>
    <col min="8971" max="8978" width="14.7265625" style="4" bestFit="1" customWidth="1"/>
    <col min="8979" max="8979" width="13.453125" style="4" customWidth="1"/>
    <col min="8980" max="8980" width="14.81640625" style="4" bestFit="1" customWidth="1"/>
    <col min="8981" max="8981" width="20" style="4" customWidth="1"/>
    <col min="8982" max="9216" width="9.1796875" style="4"/>
    <col min="9217" max="9217" width="6.453125" style="4" customWidth="1"/>
    <col min="9218" max="9218" width="30.54296875" style="4" customWidth="1"/>
    <col min="9219" max="9219" width="32.26953125" style="4" customWidth="1"/>
    <col min="9220" max="9220" width="7" style="4" customWidth="1"/>
    <col min="9221" max="9221" width="14.26953125" style="4" bestFit="1" customWidth="1"/>
    <col min="9222" max="9222" width="15.7265625" style="4" bestFit="1" customWidth="1"/>
    <col min="9223" max="9225" width="14.7265625" style="4" bestFit="1" customWidth="1"/>
    <col min="9226" max="9226" width="15.81640625" style="4" bestFit="1" customWidth="1"/>
    <col min="9227" max="9234" width="14.7265625" style="4" bestFit="1" customWidth="1"/>
    <col min="9235" max="9235" width="13.453125" style="4" customWidth="1"/>
    <col min="9236" max="9236" width="14.81640625" style="4" bestFit="1" customWidth="1"/>
    <col min="9237" max="9237" width="20" style="4" customWidth="1"/>
    <col min="9238" max="9472" width="9.1796875" style="4"/>
    <col min="9473" max="9473" width="6.453125" style="4" customWidth="1"/>
    <col min="9474" max="9474" width="30.54296875" style="4" customWidth="1"/>
    <col min="9475" max="9475" width="32.26953125" style="4" customWidth="1"/>
    <col min="9476" max="9476" width="7" style="4" customWidth="1"/>
    <col min="9477" max="9477" width="14.26953125" style="4" bestFit="1" customWidth="1"/>
    <col min="9478" max="9478" width="15.7265625" style="4" bestFit="1" customWidth="1"/>
    <col min="9479" max="9481" width="14.7265625" style="4" bestFit="1" customWidth="1"/>
    <col min="9482" max="9482" width="15.81640625" style="4" bestFit="1" customWidth="1"/>
    <col min="9483" max="9490" width="14.7265625" style="4" bestFit="1" customWidth="1"/>
    <col min="9491" max="9491" width="13.453125" style="4" customWidth="1"/>
    <col min="9492" max="9492" width="14.81640625" style="4" bestFit="1" customWidth="1"/>
    <col min="9493" max="9493" width="20" style="4" customWidth="1"/>
    <col min="9494" max="9728" width="9.1796875" style="4"/>
    <col min="9729" max="9729" width="6.453125" style="4" customWidth="1"/>
    <col min="9730" max="9730" width="30.54296875" style="4" customWidth="1"/>
    <col min="9731" max="9731" width="32.26953125" style="4" customWidth="1"/>
    <col min="9732" max="9732" width="7" style="4" customWidth="1"/>
    <col min="9733" max="9733" width="14.26953125" style="4" bestFit="1" customWidth="1"/>
    <col min="9734" max="9734" width="15.7265625" style="4" bestFit="1" customWidth="1"/>
    <col min="9735" max="9737" width="14.7265625" style="4" bestFit="1" customWidth="1"/>
    <col min="9738" max="9738" width="15.81640625" style="4" bestFit="1" customWidth="1"/>
    <col min="9739" max="9746" width="14.7265625" style="4" bestFit="1" customWidth="1"/>
    <col min="9747" max="9747" width="13.453125" style="4" customWidth="1"/>
    <col min="9748" max="9748" width="14.81640625" style="4" bestFit="1" customWidth="1"/>
    <col min="9749" max="9749" width="20" style="4" customWidth="1"/>
    <col min="9750" max="9984" width="9.1796875" style="4"/>
    <col min="9985" max="9985" width="6.453125" style="4" customWidth="1"/>
    <col min="9986" max="9986" width="30.54296875" style="4" customWidth="1"/>
    <col min="9987" max="9987" width="32.26953125" style="4" customWidth="1"/>
    <col min="9988" max="9988" width="7" style="4" customWidth="1"/>
    <col min="9989" max="9989" width="14.26953125" style="4" bestFit="1" customWidth="1"/>
    <col min="9990" max="9990" width="15.7265625" style="4" bestFit="1" customWidth="1"/>
    <col min="9991" max="9993" width="14.7265625" style="4" bestFit="1" customWidth="1"/>
    <col min="9994" max="9994" width="15.81640625" style="4" bestFit="1" customWidth="1"/>
    <col min="9995" max="10002" width="14.7265625" style="4" bestFit="1" customWidth="1"/>
    <col min="10003" max="10003" width="13.453125" style="4" customWidth="1"/>
    <col min="10004" max="10004" width="14.81640625" style="4" bestFit="1" customWidth="1"/>
    <col min="10005" max="10005" width="20" style="4" customWidth="1"/>
    <col min="10006" max="10240" width="9.1796875" style="4"/>
    <col min="10241" max="10241" width="6.453125" style="4" customWidth="1"/>
    <col min="10242" max="10242" width="30.54296875" style="4" customWidth="1"/>
    <col min="10243" max="10243" width="32.26953125" style="4" customWidth="1"/>
    <col min="10244" max="10244" width="7" style="4" customWidth="1"/>
    <col min="10245" max="10245" width="14.26953125" style="4" bestFit="1" customWidth="1"/>
    <col min="10246" max="10246" width="15.7265625" style="4" bestFit="1" customWidth="1"/>
    <col min="10247" max="10249" width="14.7265625" style="4" bestFit="1" customWidth="1"/>
    <col min="10250" max="10250" width="15.81640625" style="4" bestFit="1" customWidth="1"/>
    <col min="10251" max="10258" width="14.7265625" style="4" bestFit="1" customWidth="1"/>
    <col min="10259" max="10259" width="13.453125" style="4" customWidth="1"/>
    <col min="10260" max="10260" width="14.81640625" style="4" bestFit="1" customWidth="1"/>
    <col min="10261" max="10261" width="20" style="4" customWidth="1"/>
    <col min="10262" max="10496" width="9.1796875" style="4"/>
    <col min="10497" max="10497" width="6.453125" style="4" customWidth="1"/>
    <col min="10498" max="10498" width="30.54296875" style="4" customWidth="1"/>
    <col min="10499" max="10499" width="32.26953125" style="4" customWidth="1"/>
    <col min="10500" max="10500" width="7" style="4" customWidth="1"/>
    <col min="10501" max="10501" width="14.26953125" style="4" bestFit="1" customWidth="1"/>
    <col min="10502" max="10502" width="15.7265625" style="4" bestFit="1" customWidth="1"/>
    <col min="10503" max="10505" width="14.7265625" style="4" bestFit="1" customWidth="1"/>
    <col min="10506" max="10506" width="15.81640625" style="4" bestFit="1" customWidth="1"/>
    <col min="10507" max="10514" width="14.7265625" style="4" bestFit="1" customWidth="1"/>
    <col min="10515" max="10515" width="13.453125" style="4" customWidth="1"/>
    <col min="10516" max="10516" width="14.81640625" style="4" bestFit="1" customWidth="1"/>
    <col min="10517" max="10517" width="20" style="4" customWidth="1"/>
    <col min="10518" max="10752" width="9.1796875" style="4"/>
    <col min="10753" max="10753" width="6.453125" style="4" customWidth="1"/>
    <col min="10754" max="10754" width="30.54296875" style="4" customWidth="1"/>
    <col min="10755" max="10755" width="32.26953125" style="4" customWidth="1"/>
    <col min="10756" max="10756" width="7" style="4" customWidth="1"/>
    <col min="10757" max="10757" width="14.26953125" style="4" bestFit="1" customWidth="1"/>
    <col min="10758" max="10758" width="15.7265625" style="4" bestFit="1" customWidth="1"/>
    <col min="10759" max="10761" width="14.7265625" style="4" bestFit="1" customWidth="1"/>
    <col min="10762" max="10762" width="15.81640625" style="4" bestFit="1" customWidth="1"/>
    <col min="10763" max="10770" width="14.7265625" style="4" bestFit="1" customWidth="1"/>
    <col min="10771" max="10771" width="13.453125" style="4" customWidth="1"/>
    <col min="10772" max="10772" width="14.81640625" style="4" bestFit="1" customWidth="1"/>
    <col min="10773" max="10773" width="20" style="4" customWidth="1"/>
    <col min="10774" max="11008" width="9.1796875" style="4"/>
    <col min="11009" max="11009" width="6.453125" style="4" customWidth="1"/>
    <col min="11010" max="11010" width="30.54296875" style="4" customWidth="1"/>
    <col min="11011" max="11011" width="32.26953125" style="4" customWidth="1"/>
    <col min="11012" max="11012" width="7" style="4" customWidth="1"/>
    <col min="11013" max="11013" width="14.26953125" style="4" bestFit="1" customWidth="1"/>
    <col min="11014" max="11014" width="15.7265625" style="4" bestFit="1" customWidth="1"/>
    <col min="11015" max="11017" width="14.7265625" style="4" bestFit="1" customWidth="1"/>
    <col min="11018" max="11018" width="15.81640625" style="4" bestFit="1" customWidth="1"/>
    <col min="11019" max="11026" width="14.7265625" style="4" bestFit="1" customWidth="1"/>
    <col min="11027" max="11027" width="13.453125" style="4" customWidth="1"/>
    <col min="11028" max="11028" width="14.81640625" style="4" bestFit="1" customWidth="1"/>
    <col min="11029" max="11029" width="20" style="4" customWidth="1"/>
    <col min="11030" max="11264" width="9.1796875" style="4"/>
    <col min="11265" max="11265" width="6.453125" style="4" customWidth="1"/>
    <col min="11266" max="11266" width="30.54296875" style="4" customWidth="1"/>
    <col min="11267" max="11267" width="32.26953125" style="4" customWidth="1"/>
    <col min="11268" max="11268" width="7" style="4" customWidth="1"/>
    <col min="11269" max="11269" width="14.26953125" style="4" bestFit="1" customWidth="1"/>
    <col min="11270" max="11270" width="15.7265625" style="4" bestFit="1" customWidth="1"/>
    <col min="11271" max="11273" width="14.7265625" style="4" bestFit="1" customWidth="1"/>
    <col min="11274" max="11274" width="15.81640625" style="4" bestFit="1" customWidth="1"/>
    <col min="11275" max="11282" width="14.7265625" style="4" bestFit="1" customWidth="1"/>
    <col min="11283" max="11283" width="13.453125" style="4" customWidth="1"/>
    <col min="11284" max="11284" width="14.81640625" style="4" bestFit="1" customWidth="1"/>
    <col min="11285" max="11285" width="20" style="4" customWidth="1"/>
    <col min="11286" max="11520" width="9.1796875" style="4"/>
    <col min="11521" max="11521" width="6.453125" style="4" customWidth="1"/>
    <col min="11522" max="11522" width="30.54296875" style="4" customWidth="1"/>
    <col min="11523" max="11523" width="32.26953125" style="4" customWidth="1"/>
    <col min="11524" max="11524" width="7" style="4" customWidth="1"/>
    <col min="11525" max="11525" width="14.26953125" style="4" bestFit="1" customWidth="1"/>
    <col min="11526" max="11526" width="15.7265625" style="4" bestFit="1" customWidth="1"/>
    <col min="11527" max="11529" width="14.7265625" style="4" bestFit="1" customWidth="1"/>
    <col min="11530" max="11530" width="15.81640625" style="4" bestFit="1" customWidth="1"/>
    <col min="11531" max="11538" width="14.7265625" style="4" bestFit="1" customWidth="1"/>
    <col min="11539" max="11539" width="13.453125" style="4" customWidth="1"/>
    <col min="11540" max="11540" width="14.81640625" style="4" bestFit="1" customWidth="1"/>
    <col min="11541" max="11541" width="20" style="4" customWidth="1"/>
    <col min="11542" max="11776" width="9.1796875" style="4"/>
    <col min="11777" max="11777" width="6.453125" style="4" customWidth="1"/>
    <col min="11778" max="11778" width="30.54296875" style="4" customWidth="1"/>
    <col min="11779" max="11779" width="32.26953125" style="4" customWidth="1"/>
    <col min="11780" max="11780" width="7" style="4" customWidth="1"/>
    <col min="11781" max="11781" width="14.26953125" style="4" bestFit="1" customWidth="1"/>
    <col min="11782" max="11782" width="15.7265625" style="4" bestFit="1" customWidth="1"/>
    <col min="11783" max="11785" width="14.7265625" style="4" bestFit="1" customWidth="1"/>
    <col min="11786" max="11786" width="15.81640625" style="4" bestFit="1" customWidth="1"/>
    <col min="11787" max="11794" width="14.7265625" style="4" bestFit="1" customWidth="1"/>
    <col min="11795" max="11795" width="13.453125" style="4" customWidth="1"/>
    <col min="11796" max="11796" width="14.81640625" style="4" bestFit="1" customWidth="1"/>
    <col min="11797" max="11797" width="20" style="4" customWidth="1"/>
    <col min="11798" max="12032" width="9.1796875" style="4"/>
    <col min="12033" max="12033" width="6.453125" style="4" customWidth="1"/>
    <col min="12034" max="12034" width="30.54296875" style="4" customWidth="1"/>
    <col min="12035" max="12035" width="32.26953125" style="4" customWidth="1"/>
    <col min="12036" max="12036" width="7" style="4" customWidth="1"/>
    <col min="12037" max="12037" width="14.26953125" style="4" bestFit="1" customWidth="1"/>
    <col min="12038" max="12038" width="15.7265625" style="4" bestFit="1" customWidth="1"/>
    <col min="12039" max="12041" width="14.7265625" style="4" bestFit="1" customWidth="1"/>
    <col min="12042" max="12042" width="15.81640625" style="4" bestFit="1" customWidth="1"/>
    <col min="12043" max="12050" width="14.7265625" style="4" bestFit="1" customWidth="1"/>
    <col min="12051" max="12051" width="13.453125" style="4" customWidth="1"/>
    <col min="12052" max="12052" width="14.81640625" style="4" bestFit="1" customWidth="1"/>
    <col min="12053" max="12053" width="20" style="4" customWidth="1"/>
    <col min="12054" max="12288" width="9.1796875" style="4"/>
    <col min="12289" max="12289" width="6.453125" style="4" customWidth="1"/>
    <col min="12290" max="12290" width="30.54296875" style="4" customWidth="1"/>
    <col min="12291" max="12291" width="32.26953125" style="4" customWidth="1"/>
    <col min="12292" max="12292" width="7" style="4" customWidth="1"/>
    <col min="12293" max="12293" width="14.26953125" style="4" bestFit="1" customWidth="1"/>
    <col min="12294" max="12294" width="15.7265625" style="4" bestFit="1" customWidth="1"/>
    <col min="12295" max="12297" width="14.7265625" style="4" bestFit="1" customWidth="1"/>
    <col min="12298" max="12298" width="15.81640625" style="4" bestFit="1" customWidth="1"/>
    <col min="12299" max="12306" width="14.7265625" style="4" bestFit="1" customWidth="1"/>
    <col min="12307" max="12307" width="13.453125" style="4" customWidth="1"/>
    <col min="12308" max="12308" width="14.81640625" style="4" bestFit="1" customWidth="1"/>
    <col min="12309" max="12309" width="20" style="4" customWidth="1"/>
    <col min="12310" max="12544" width="9.1796875" style="4"/>
    <col min="12545" max="12545" width="6.453125" style="4" customWidth="1"/>
    <col min="12546" max="12546" width="30.54296875" style="4" customWidth="1"/>
    <col min="12547" max="12547" width="32.26953125" style="4" customWidth="1"/>
    <col min="12548" max="12548" width="7" style="4" customWidth="1"/>
    <col min="12549" max="12549" width="14.26953125" style="4" bestFit="1" customWidth="1"/>
    <col min="12550" max="12550" width="15.7265625" style="4" bestFit="1" customWidth="1"/>
    <col min="12551" max="12553" width="14.7265625" style="4" bestFit="1" customWidth="1"/>
    <col min="12554" max="12554" width="15.81640625" style="4" bestFit="1" customWidth="1"/>
    <col min="12555" max="12562" width="14.7265625" style="4" bestFit="1" customWidth="1"/>
    <col min="12563" max="12563" width="13.453125" style="4" customWidth="1"/>
    <col min="12564" max="12564" width="14.81640625" style="4" bestFit="1" customWidth="1"/>
    <col min="12565" max="12565" width="20" style="4" customWidth="1"/>
    <col min="12566" max="12800" width="9.1796875" style="4"/>
    <col min="12801" max="12801" width="6.453125" style="4" customWidth="1"/>
    <col min="12802" max="12802" width="30.54296875" style="4" customWidth="1"/>
    <col min="12803" max="12803" width="32.26953125" style="4" customWidth="1"/>
    <col min="12804" max="12804" width="7" style="4" customWidth="1"/>
    <col min="12805" max="12805" width="14.26953125" style="4" bestFit="1" customWidth="1"/>
    <col min="12806" max="12806" width="15.7265625" style="4" bestFit="1" customWidth="1"/>
    <col min="12807" max="12809" width="14.7265625" style="4" bestFit="1" customWidth="1"/>
    <col min="12810" max="12810" width="15.81640625" style="4" bestFit="1" customWidth="1"/>
    <col min="12811" max="12818" width="14.7265625" style="4" bestFit="1" customWidth="1"/>
    <col min="12819" max="12819" width="13.453125" style="4" customWidth="1"/>
    <col min="12820" max="12820" width="14.81640625" style="4" bestFit="1" customWidth="1"/>
    <col min="12821" max="12821" width="20" style="4" customWidth="1"/>
    <col min="12822" max="13056" width="9.1796875" style="4"/>
    <col min="13057" max="13057" width="6.453125" style="4" customWidth="1"/>
    <col min="13058" max="13058" width="30.54296875" style="4" customWidth="1"/>
    <col min="13059" max="13059" width="32.26953125" style="4" customWidth="1"/>
    <col min="13060" max="13060" width="7" style="4" customWidth="1"/>
    <col min="13061" max="13061" width="14.26953125" style="4" bestFit="1" customWidth="1"/>
    <col min="13062" max="13062" width="15.7265625" style="4" bestFit="1" customWidth="1"/>
    <col min="13063" max="13065" width="14.7265625" style="4" bestFit="1" customWidth="1"/>
    <col min="13066" max="13066" width="15.81640625" style="4" bestFit="1" customWidth="1"/>
    <col min="13067" max="13074" width="14.7265625" style="4" bestFit="1" customWidth="1"/>
    <col min="13075" max="13075" width="13.453125" style="4" customWidth="1"/>
    <col min="13076" max="13076" width="14.81640625" style="4" bestFit="1" customWidth="1"/>
    <col min="13077" max="13077" width="20" style="4" customWidth="1"/>
    <col min="13078" max="13312" width="9.1796875" style="4"/>
    <col min="13313" max="13313" width="6.453125" style="4" customWidth="1"/>
    <col min="13314" max="13314" width="30.54296875" style="4" customWidth="1"/>
    <col min="13315" max="13315" width="32.26953125" style="4" customWidth="1"/>
    <col min="13316" max="13316" width="7" style="4" customWidth="1"/>
    <col min="13317" max="13317" width="14.26953125" style="4" bestFit="1" customWidth="1"/>
    <col min="13318" max="13318" width="15.7265625" style="4" bestFit="1" customWidth="1"/>
    <col min="13319" max="13321" width="14.7265625" style="4" bestFit="1" customWidth="1"/>
    <col min="13322" max="13322" width="15.81640625" style="4" bestFit="1" customWidth="1"/>
    <col min="13323" max="13330" width="14.7265625" style="4" bestFit="1" customWidth="1"/>
    <col min="13331" max="13331" width="13.453125" style="4" customWidth="1"/>
    <col min="13332" max="13332" width="14.81640625" style="4" bestFit="1" customWidth="1"/>
    <col min="13333" max="13333" width="20" style="4" customWidth="1"/>
    <col min="13334" max="13568" width="9.1796875" style="4"/>
    <col min="13569" max="13569" width="6.453125" style="4" customWidth="1"/>
    <col min="13570" max="13570" width="30.54296875" style="4" customWidth="1"/>
    <col min="13571" max="13571" width="32.26953125" style="4" customWidth="1"/>
    <col min="13572" max="13572" width="7" style="4" customWidth="1"/>
    <col min="13573" max="13573" width="14.26953125" style="4" bestFit="1" customWidth="1"/>
    <col min="13574" max="13574" width="15.7265625" style="4" bestFit="1" customWidth="1"/>
    <col min="13575" max="13577" width="14.7265625" style="4" bestFit="1" customWidth="1"/>
    <col min="13578" max="13578" width="15.81640625" style="4" bestFit="1" customWidth="1"/>
    <col min="13579" max="13586" width="14.7265625" style="4" bestFit="1" customWidth="1"/>
    <col min="13587" max="13587" width="13.453125" style="4" customWidth="1"/>
    <col min="13588" max="13588" width="14.81640625" style="4" bestFit="1" customWidth="1"/>
    <col min="13589" max="13589" width="20" style="4" customWidth="1"/>
    <col min="13590" max="13824" width="9.1796875" style="4"/>
    <col min="13825" max="13825" width="6.453125" style="4" customWidth="1"/>
    <col min="13826" max="13826" width="30.54296875" style="4" customWidth="1"/>
    <col min="13827" max="13827" width="32.26953125" style="4" customWidth="1"/>
    <col min="13828" max="13828" width="7" style="4" customWidth="1"/>
    <col min="13829" max="13829" width="14.26953125" style="4" bestFit="1" customWidth="1"/>
    <col min="13830" max="13830" width="15.7265625" style="4" bestFit="1" customWidth="1"/>
    <col min="13831" max="13833" width="14.7265625" style="4" bestFit="1" customWidth="1"/>
    <col min="13834" max="13834" width="15.81640625" style="4" bestFit="1" customWidth="1"/>
    <col min="13835" max="13842" width="14.7265625" style="4" bestFit="1" customWidth="1"/>
    <col min="13843" max="13843" width="13.453125" style="4" customWidth="1"/>
    <col min="13844" max="13844" width="14.81640625" style="4" bestFit="1" customWidth="1"/>
    <col min="13845" max="13845" width="20" style="4" customWidth="1"/>
    <col min="13846" max="14080" width="9.1796875" style="4"/>
    <col min="14081" max="14081" width="6.453125" style="4" customWidth="1"/>
    <col min="14082" max="14082" width="30.54296875" style="4" customWidth="1"/>
    <col min="14083" max="14083" width="32.26953125" style="4" customWidth="1"/>
    <col min="14084" max="14084" width="7" style="4" customWidth="1"/>
    <col min="14085" max="14085" width="14.26953125" style="4" bestFit="1" customWidth="1"/>
    <col min="14086" max="14086" width="15.7265625" style="4" bestFit="1" customWidth="1"/>
    <col min="14087" max="14089" width="14.7265625" style="4" bestFit="1" customWidth="1"/>
    <col min="14090" max="14090" width="15.81640625" style="4" bestFit="1" customWidth="1"/>
    <col min="14091" max="14098" width="14.7265625" style="4" bestFit="1" customWidth="1"/>
    <col min="14099" max="14099" width="13.453125" style="4" customWidth="1"/>
    <col min="14100" max="14100" width="14.81640625" style="4" bestFit="1" customWidth="1"/>
    <col min="14101" max="14101" width="20" style="4" customWidth="1"/>
    <col min="14102" max="14336" width="9.1796875" style="4"/>
    <col min="14337" max="14337" width="6.453125" style="4" customWidth="1"/>
    <col min="14338" max="14338" width="30.54296875" style="4" customWidth="1"/>
    <col min="14339" max="14339" width="32.26953125" style="4" customWidth="1"/>
    <col min="14340" max="14340" width="7" style="4" customWidth="1"/>
    <col min="14341" max="14341" width="14.26953125" style="4" bestFit="1" customWidth="1"/>
    <col min="14342" max="14342" width="15.7265625" style="4" bestFit="1" customWidth="1"/>
    <col min="14343" max="14345" width="14.7265625" style="4" bestFit="1" customWidth="1"/>
    <col min="14346" max="14346" width="15.81640625" style="4" bestFit="1" customWidth="1"/>
    <col min="14347" max="14354" width="14.7265625" style="4" bestFit="1" customWidth="1"/>
    <col min="14355" max="14355" width="13.453125" style="4" customWidth="1"/>
    <col min="14356" max="14356" width="14.81640625" style="4" bestFit="1" customWidth="1"/>
    <col min="14357" max="14357" width="20" style="4" customWidth="1"/>
    <col min="14358" max="14592" width="9.1796875" style="4"/>
    <col min="14593" max="14593" width="6.453125" style="4" customWidth="1"/>
    <col min="14594" max="14594" width="30.54296875" style="4" customWidth="1"/>
    <col min="14595" max="14595" width="32.26953125" style="4" customWidth="1"/>
    <col min="14596" max="14596" width="7" style="4" customWidth="1"/>
    <col min="14597" max="14597" width="14.26953125" style="4" bestFit="1" customWidth="1"/>
    <col min="14598" max="14598" width="15.7265625" style="4" bestFit="1" customWidth="1"/>
    <col min="14599" max="14601" width="14.7265625" style="4" bestFit="1" customWidth="1"/>
    <col min="14602" max="14602" width="15.81640625" style="4" bestFit="1" customWidth="1"/>
    <col min="14603" max="14610" width="14.7265625" style="4" bestFit="1" customWidth="1"/>
    <col min="14611" max="14611" width="13.453125" style="4" customWidth="1"/>
    <col min="14612" max="14612" width="14.81640625" style="4" bestFit="1" customWidth="1"/>
    <col min="14613" max="14613" width="20" style="4" customWidth="1"/>
    <col min="14614" max="14848" width="9.1796875" style="4"/>
    <col min="14849" max="14849" width="6.453125" style="4" customWidth="1"/>
    <col min="14850" max="14850" width="30.54296875" style="4" customWidth="1"/>
    <col min="14851" max="14851" width="32.26953125" style="4" customWidth="1"/>
    <col min="14852" max="14852" width="7" style="4" customWidth="1"/>
    <col min="14853" max="14853" width="14.26953125" style="4" bestFit="1" customWidth="1"/>
    <col min="14854" max="14854" width="15.7265625" style="4" bestFit="1" customWidth="1"/>
    <col min="14855" max="14857" width="14.7265625" style="4" bestFit="1" customWidth="1"/>
    <col min="14858" max="14858" width="15.81640625" style="4" bestFit="1" customWidth="1"/>
    <col min="14859" max="14866" width="14.7265625" style="4" bestFit="1" customWidth="1"/>
    <col min="14867" max="14867" width="13.453125" style="4" customWidth="1"/>
    <col min="14868" max="14868" width="14.81640625" style="4" bestFit="1" customWidth="1"/>
    <col min="14869" max="14869" width="20" style="4" customWidth="1"/>
    <col min="14870" max="15104" width="9.1796875" style="4"/>
    <col min="15105" max="15105" width="6.453125" style="4" customWidth="1"/>
    <col min="15106" max="15106" width="30.54296875" style="4" customWidth="1"/>
    <col min="15107" max="15107" width="32.26953125" style="4" customWidth="1"/>
    <col min="15108" max="15108" width="7" style="4" customWidth="1"/>
    <col min="15109" max="15109" width="14.26953125" style="4" bestFit="1" customWidth="1"/>
    <col min="15110" max="15110" width="15.7265625" style="4" bestFit="1" customWidth="1"/>
    <col min="15111" max="15113" width="14.7265625" style="4" bestFit="1" customWidth="1"/>
    <col min="15114" max="15114" width="15.81640625" style="4" bestFit="1" customWidth="1"/>
    <col min="15115" max="15122" width="14.7265625" style="4" bestFit="1" customWidth="1"/>
    <col min="15123" max="15123" width="13.453125" style="4" customWidth="1"/>
    <col min="15124" max="15124" width="14.81640625" style="4" bestFit="1" customWidth="1"/>
    <col min="15125" max="15125" width="20" style="4" customWidth="1"/>
    <col min="15126" max="15360" width="9.1796875" style="4"/>
    <col min="15361" max="15361" width="6.453125" style="4" customWidth="1"/>
    <col min="15362" max="15362" width="30.54296875" style="4" customWidth="1"/>
    <col min="15363" max="15363" width="32.26953125" style="4" customWidth="1"/>
    <col min="15364" max="15364" width="7" style="4" customWidth="1"/>
    <col min="15365" max="15365" width="14.26953125" style="4" bestFit="1" customWidth="1"/>
    <col min="15366" max="15366" width="15.7265625" style="4" bestFit="1" customWidth="1"/>
    <col min="15367" max="15369" width="14.7265625" style="4" bestFit="1" customWidth="1"/>
    <col min="15370" max="15370" width="15.81640625" style="4" bestFit="1" customWidth="1"/>
    <col min="15371" max="15378" width="14.7265625" style="4" bestFit="1" customWidth="1"/>
    <col min="15379" max="15379" width="13.453125" style="4" customWidth="1"/>
    <col min="15380" max="15380" width="14.81640625" style="4" bestFit="1" customWidth="1"/>
    <col min="15381" max="15381" width="20" style="4" customWidth="1"/>
    <col min="15382" max="15616" width="9.1796875" style="4"/>
    <col min="15617" max="15617" width="6.453125" style="4" customWidth="1"/>
    <col min="15618" max="15618" width="30.54296875" style="4" customWidth="1"/>
    <col min="15619" max="15619" width="32.26953125" style="4" customWidth="1"/>
    <col min="15620" max="15620" width="7" style="4" customWidth="1"/>
    <col min="15621" max="15621" width="14.26953125" style="4" bestFit="1" customWidth="1"/>
    <col min="15622" max="15622" width="15.7265625" style="4" bestFit="1" customWidth="1"/>
    <col min="15623" max="15625" width="14.7265625" style="4" bestFit="1" customWidth="1"/>
    <col min="15626" max="15626" width="15.81640625" style="4" bestFit="1" customWidth="1"/>
    <col min="15627" max="15634" width="14.7265625" style="4" bestFit="1" customWidth="1"/>
    <col min="15635" max="15635" width="13.453125" style="4" customWidth="1"/>
    <col min="15636" max="15636" width="14.81640625" style="4" bestFit="1" customWidth="1"/>
    <col min="15637" max="15637" width="20" style="4" customWidth="1"/>
    <col min="15638" max="15872" width="9.1796875" style="4"/>
    <col min="15873" max="15873" width="6.453125" style="4" customWidth="1"/>
    <col min="15874" max="15874" width="30.54296875" style="4" customWidth="1"/>
    <col min="15875" max="15875" width="32.26953125" style="4" customWidth="1"/>
    <col min="15876" max="15876" width="7" style="4" customWidth="1"/>
    <col min="15877" max="15877" width="14.26953125" style="4" bestFit="1" customWidth="1"/>
    <col min="15878" max="15878" width="15.7265625" style="4" bestFit="1" customWidth="1"/>
    <col min="15879" max="15881" width="14.7265625" style="4" bestFit="1" customWidth="1"/>
    <col min="15882" max="15882" width="15.81640625" style="4" bestFit="1" customWidth="1"/>
    <col min="15883" max="15890" width="14.7265625" style="4" bestFit="1" customWidth="1"/>
    <col min="15891" max="15891" width="13.453125" style="4" customWidth="1"/>
    <col min="15892" max="15892" width="14.81640625" style="4" bestFit="1" customWidth="1"/>
    <col min="15893" max="15893" width="20" style="4" customWidth="1"/>
    <col min="15894" max="16128" width="9.1796875" style="4"/>
    <col min="16129" max="16129" width="6.453125" style="4" customWidth="1"/>
    <col min="16130" max="16130" width="30.54296875" style="4" customWidth="1"/>
    <col min="16131" max="16131" width="32.26953125" style="4" customWidth="1"/>
    <col min="16132" max="16132" width="7" style="4" customWidth="1"/>
    <col min="16133" max="16133" width="14.26953125" style="4" bestFit="1" customWidth="1"/>
    <col min="16134" max="16134" width="15.7265625" style="4" bestFit="1" customWidth="1"/>
    <col min="16135" max="16137" width="14.7265625" style="4" bestFit="1" customWidth="1"/>
    <col min="16138" max="16138" width="15.81640625" style="4" bestFit="1" customWidth="1"/>
    <col min="16139" max="16146" width="14.7265625" style="4" bestFit="1" customWidth="1"/>
    <col min="16147" max="16147" width="13.453125" style="4" customWidth="1"/>
    <col min="16148" max="16148" width="14.81640625" style="4" bestFit="1" customWidth="1"/>
    <col min="16149" max="16149" width="20" style="4" customWidth="1"/>
    <col min="16150" max="16384" width="9.1796875" style="4"/>
  </cols>
  <sheetData>
    <row r="1" spans="1:75" s="2" customFormat="1" ht="23">
      <c r="A1" s="562" t="s">
        <v>0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1"/>
    </row>
    <row r="2" spans="1:75" ht="24.75" customHeight="1">
      <c r="A2" s="563" t="s">
        <v>298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</row>
    <row r="3" spans="1:75" s="7" customFormat="1" ht="20.25" customHeight="1">
      <c r="A3" s="641" t="s">
        <v>1</v>
      </c>
      <c r="B3" s="642"/>
      <c r="C3" s="643"/>
      <c r="D3" s="5" t="s">
        <v>2</v>
      </c>
      <c r="E3" s="647" t="s">
        <v>3</v>
      </c>
      <c r="F3" s="649" t="s">
        <v>4</v>
      </c>
      <c r="G3" s="560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6"/>
    </row>
    <row r="4" spans="1:75" s="14" customFormat="1">
      <c r="A4" s="644"/>
      <c r="B4" s="645"/>
      <c r="C4" s="646"/>
      <c r="D4" s="8" t="s">
        <v>5</v>
      </c>
      <c r="E4" s="648"/>
      <c r="F4" s="650"/>
      <c r="G4" s="9" t="s">
        <v>6</v>
      </c>
      <c r="H4" s="9" t="s">
        <v>7</v>
      </c>
      <c r="I4" s="9" t="s">
        <v>8</v>
      </c>
      <c r="J4" s="10" t="s">
        <v>9</v>
      </c>
      <c r="K4" s="10" t="s">
        <v>10</v>
      </c>
      <c r="L4" s="11" t="s">
        <v>11</v>
      </c>
      <c r="M4" s="10" t="s">
        <v>12</v>
      </c>
      <c r="N4" s="10" t="s">
        <v>13</v>
      </c>
      <c r="O4" s="10" t="s">
        <v>14</v>
      </c>
      <c r="P4" s="10" t="s">
        <v>15</v>
      </c>
      <c r="Q4" s="10" t="s">
        <v>16</v>
      </c>
      <c r="R4" s="10" t="s">
        <v>17</v>
      </c>
      <c r="S4" s="11" t="s">
        <v>18</v>
      </c>
      <c r="T4" s="12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</row>
    <row r="5" spans="1:75" s="2" customFormat="1" ht="22">
      <c r="A5" s="15" t="s">
        <v>19</v>
      </c>
      <c r="B5" s="16"/>
      <c r="C5" s="17"/>
      <c r="D5" s="18"/>
      <c r="E5" s="19">
        <f>E6+E9+E12+E18+E21+E24+E31+E37+E43+E46+E49+E52</f>
        <v>21174100</v>
      </c>
      <c r="F5" s="19">
        <f>F6+F9+F12+F18+F21+F24+F31+F37+F43+F46+F49+F52</f>
        <v>13054060</v>
      </c>
      <c r="G5" s="20"/>
      <c r="H5" s="20"/>
      <c r="I5" s="20"/>
      <c r="J5" s="21"/>
      <c r="K5" s="21"/>
      <c r="L5" s="21"/>
      <c r="M5" s="21"/>
      <c r="N5" s="21"/>
      <c r="O5" s="21"/>
      <c r="P5" s="21"/>
      <c r="Q5" s="21"/>
      <c r="R5" s="21"/>
      <c r="S5" s="21"/>
      <c r="T5" s="1"/>
      <c r="X5" s="22"/>
    </row>
    <row r="6" spans="1:75" s="31" customFormat="1" hidden="1">
      <c r="A6" s="23" t="s">
        <v>20</v>
      </c>
      <c r="B6" s="24"/>
      <c r="C6" s="25"/>
      <c r="D6" s="26" t="s">
        <v>21</v>
      </c>
      <c r="E6" s="27">
        <v>1000000</v>
      </c>
      <c r="F6" s="27">
        <v>1000000</v>
      </c>
      <c r="G6" s="28"/>
      <c r="H6" s="28"/>
      <c r="I6" s="28"/>
      <c r="J6" s="29"/>
      <c r="K6" s="29">
        <v>300000</v>
      </c>
      <c r="L6" s="29"/>
      <c r="M6" s="29"/>
      <c r="N6" s="29">
        <v>300000</v>
      </c>
      <c r="O6" s="29"/>
      <c r="P6" s="29"/>
      <c r="Q6" s="29">
        <v>400000</v>
      </c>
      <c r="R6" s="29"/>
      <c r="S6" s="27"/>
      <c r="T6" s="30"/>
    </row>
    <row r="7" spans="1:75" s="31" customFormat="1" hidden="1">
      <c r="A7" s="587"/>
      <c r="B7" s="588"/>
      <c r="C7" s="589"/>
      <c r="D7" s="26"/>
      <c r="E7" s="27"/>
      <c r="F7" s="32"/>
      <c r="G7" s="33"/>
      <c r="H7" s="34"/>
      <c r="I7" s="35"/>
      <c r="J7" s="36"/>
      <c r="K7" s="33" t="s">
        <v>22</v>
      </c>
      <c r="L7" s="36"/>
      <c r="M7" s="36"/>
      <c r="N7" s="36" t="s">
        <v>23</v>
      </c>
      <c r="O7" s="36"/>
      <c r="P7" s="33"/>
      <c r="Q7" s="36" t="s">
        <v>24</v>
      </c>
      <c r="R7" s="36"/>
      <c r="S7" s="29"/>
      <c r="T7" s="37"/>
    </row>
    <row r="8" spans="1:75" s="31" customFormat="1" hidden="1">
      <c r="A8" s="38" t="s">
        <v>25</v>
      </c>
      <c r="B8" s="39" t="s">
        <v>26</v>
      </c>
      <c r="C8" s="40" t="s">
        <v>27</v>
      </c>
      <c r="D8" s="41"/>
      <c r="E8" s="42"/>
      <c r="F8" s="43"/>
      <c r="G8" s="44"/>
      <c r="H8" s="45"/>
      <c r="I8" s="45"/>
      <c r="J8" s="44"/>
      <c r="K8" s="46"/>
      <c r="L8" s="47">
        <v>300000</v>
      </c>
      <c r="M8" s="44"/>
      <c r="N8" s="44"/>
      <c r="O8" s="48"/>
      <c r="P8" s="44"/>
      <c r="Q8" s="44"/>
      <c r="R8" s="44"/>
      <c r="S8" s="44"/>
      <c r="T8" s="30"/>
    </row>
    <row r="9" spans="1:75" s="31" customFormat="1" ht="22.5" customHeight="1">
      <c r="A9" s="49" t="s">
        <v>28</v>
      </c>
      <c r="B9" s="50"/>
      <c r="C9" s="51"/>
      <c r="D9" s="52" t="s">
        <v>29</v>
      </c>
      <c r="E9" s="53">
        <v>484200</v>
      </c>
      <c r="F9" s="54">
        <v>484200</v>
      </c>
      <c r="G9" s="55"/>
      <c r="H9" s="55"/>
      <c r="I9" s="55"/>
      <c r="J9" s="55"/>
      <c r="K9" s="55"/>
      <c r="L9" s="55">
        <v>193680</v>
      </c>
      <c r="M9" s="55"/>
      <c r="N9" s="55"/>
      <c r="O9" s="55">
        <v>290520</v>
      </c>
      <c r="P9" s="55"/>
      <c r="Q9" s="54"/>
      <c r="R9" s="54"/>
      <c r="S9" s="54"/>
      <c r="T9" s="37"/>
      <c r="U9" s="56"/>
      <c r="V9" s="56"/>
      <c r="W9" s="56"/>
    </row>
    <row r="10" spans="1:75" s="31" customFormat="1" ht="22.5" customHeight="1">
      <c r="A10" s="49"/>
      <c r="B10" s="50"/>
      <c r="C10" s="51"/>
      <c r="D10" s="52"/>
      <c r="E10" s="53"/>
      <c r="F10" s="53"/>
      <c r="G10" s="57"/>
      <c r="H10" s="57"/>
      <c r="I10" s="57"/>
      <c r="J10" s="58"/>
      <c r="K10" s="58"/>
      <c r="L10" s="58" t="s">
        <v>30</v>
      </c>
      <c r="M10" s="58"/>
      <c r="N10" s="58"/>
      <c r="O10" s="58" t="s">
        <v>31</v>
      </c>
      <c r="P10" s="58"/>
      <c r="Q10" s="58"/>
      <c r="R10" s="58"/>
      <c r="S10" s="59"/>
      <c r="T10" s="37"/>
      <c r="U10" s="56"/>
      <c r="V10" s="56"/>
      <c r="W10" s="56"/>
    </row>
    <row r="11" spans="1:75" s="31" customFormat="1">
      <c r="A11" s="60" t="s">
        <v>25</v>
      </c>
      <c r="B11" s="61" t="s">
        <v>32</v>
      </c>
      <c r="C11" s="62" t="s">
        <v>27</v>
      </c>
      <c r="D11" s="63"/>
      <c r="E11" s="64"/>
      <c r="F11" s="65"/>
      <c r="G11" s="66"/>
      <c r="H11" s="66"/>
      <c r="I11" s="66"/>
      <c r="J11" s="66"/>
      <c r="K11" s="66"/>
      <c r="L11" s="67"/>
      <c r="M11" s="66"/>
      <c r="N11" s="66"/>
      <c r="O11" s="66"/>
      <c r="P11" s="66"/>
      <c r="Q11" s="68"/>
      <c r="R11" s="69"/>
      <c r="S11" s="69"/>
      <c r="T11" s="37"/>
      <c r="U11" s="56"/>
      <c r="V11" s="56"/>
      <c r="W11" s="56"/>
    </row>
    <row r="12" spans="1:75" s="31" customFormat="1">
      <c r="A12" s="23" t="s">
        <v>33</v>
      </c>
      <c r="B12" s="24"/>
      <c r="C12" s="25"/>
      <c r="D12" s="70" t="s">
        <v>34</v>
      </c>
      <c r="E12" s="27">
        <v>688100</v>
      </c>
      <c r="F12" s="71">
        <v>680000</v>
      </c>
      <c r="G12" s="28"/>
      <c r="H12" s="28"/>
      <c r="I12" s="72"/>
      <c r="J12" s="29"/>
      <c r="K12" s="29"/>
      <c r="L12" s="27">
        <v>204000</v>
      </c>
      <c r="M12" s="29"/>
      <c r="N12" s="29"/>
      <c r="O12" s="29">
        <v>238000</v>
      </c>
      <c r="P12" s="29"/>
      <c r="Q12" s="27"/>
      <c r="R12" s="27">
        <v>238000</v>
      </c>
      <c r="S12" s="71"/>
      <c r="T12" s="30"/>
    </row>
    <row r="13" spans="1:75" s="31" customFormat="1" ht="19.5" customHeight="1">
      <c r="A13" s="23" t="s">
        <v>35</v>
      </c>
      <c r="B13" s="24"/>
      <c r="C13" s="25"/>
      <c r="D13" s="73"/>
      <c r="E13" s="27"/>
      <c r="F13" s="27"/>
      <c r="G13" s="33"/>
      <c r="H13" s="35"/>
      <c r="I13" s="74"/>
      <c r="J13" s="33"/>
      <c r="K13" s="75"/>
      <c r="L13" s="76" t="s">
        <v>36</v>
      </c>
      <c r="M13" s="36"/>
      <c r="N13" s="75"/>
      <c r="O13" s="75" t="s">
        <v>37</v>
      </c>
      <c r="P13" s="36"/>
      <c r="Q13" s="76"/>
      <c r="R13" s="76" t="s">
        <v>38</v>
      </c>
      <c r="S13" s="27"/>
      <c r="T13" s="30"/>
    </row>
    <row r="14" spans="1:75" s="31" customFormat="1">
      <c r="A14" s="38" t="s">
        <v>39</v>
      </c>
      <c r="B14" s="39" t="s">
        <v>40</v>
      </c>
      <c r="C14" s="40" t="s">
        <v>27</v>
      </c>
      <c r="D14" s="77"/>
      <c r="E14" s="42"/>
      <c r="F14" s="43"/>
      <c r="G14" s="45"/>
      <c r="H14" s="78"/>
      <c r="I14" s="79"/>
      <c r="J14" s="44"/>
      <c r="K14" s="79"/>
      <c r="L14" s="80">
        <v>204000</v>
      </c>
      <c r="M14" s="44"/>
      <c r="N14" s="44"/>
      <c r="O14" s="44"/>
      <c r="P14" s="44"/>
      <c r="Q14" s="44"/>
      <c r="R14" s="44"/>
      <c r="S14" s="44"/>
      <c r="T14" s="30"/>
    </row>
    <row r="15" spans="1:75" hidden="1">
      <c r="A15" s="651" t="s">
        <v>41</v>
      </c>
      <c r="B15" s="652"/>
      <c r="C15" s="653"/>
      <c r="D15" s="81"/>
      <c r="E15" s="82">
        <v>2200000</v>
      </c>
      <c r="F15" s="83" t="s">
        <v>42</v>
      </c>
      <c r="G15" s="84"/>
      <c r="H15" s="85"/>
      <c r="I15" s="86"/>
      <c r="J15" s="86"/>
      <c r="K15" s="87"/>
      <c r="L15" s="87"/>
      <c r="M15" s="87"/>
      <c r="N15" s="88"/>
      <c r="O15" s="87"/>
      <c r="P15" s="87"/>
      <c r="Q15" s="89"/>
      <c r="R15" s="87"/>
      <c r="S15" s="90"/>
    </row>
    <row r="16" spans="1:75" hidden="1">
      <c r="A16" s="91"/>
      <c r="B16" s="92"/>
      <c r="C16" s="93"/>
      <c r="D16" s="81"/>
      <c r="E16" s="82"/>
      <c r="F16" s="83"/>
      <c r="G16" s="94"/>
      <c r="H16" s="95"/>
      <c r="I16" s="96"/>
      <c r="J16" s="96"/>
      <c r="K16" s="97"/>
      <c r="L16" s="97"/>
      <c r="M16" s="97"/>
      <c r="N16" s="98"/>
      <c r="O16" s="97"/>
      <c r="P16" s="97"/>
      <c r="Q16" s="99"/>
      <c r="R16" s="97"/>
      <c r="S16" s="89"/>
    </row>
    <row r="17" spans="1:23" hidden="1">
      <c r="A17" s="100" t="s">
        <v>39</v>
      </c>
      <c r="B17" s="39"/>
      <c r="C17" s="101" t="s">
        <v>27</v>
      </c>
      <c r="D17" s="102"/>
      <c r="E17" s="103"/>
      <c r="F17" s="104"/>
      <c r="G17" s="105"/>
      <c r="H17" s="105"/>
      <c r="I17" s="105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1:23" s="31" customFormat="1">
      <c r="A18" s="654" t="s">
        <v>43</v>
      </c>
      <c r="B18" s="655"/>
      <c r="C18" s="656"/>
      <c r="D18" s="106"/>
      <c r="E18" s="107">
        <v>900000</v>
      </c>
      <c r="F18" s="108"/>
      <c r="G18" s="109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9"/>
      <c r="T18" s="30"/>
    </row>
    <row r="19" spans="1:23" s="31" customFormat="1">
      <c r="A19" s="657"/>
      <c r="B19" s="658"/>
      <c r="C19" s="659"/>
      <c r="D19" s="110"/>
      <c r="E19" s="111"/>
      <c r="F19" s="112"/>
      <c r="G19" s="33"/>
      <c r="H19" s="35"/>
      <c r="I19" s="35"/>
      <c r="J19" s="35"/>
      <c r="K19" s="34"/>
      <c r="L19" s="34"/>
      <c r="M19" s="34"/>
      <c r="N19" s="34"/>
      <c r="O19" s="34"/>
      <c r="P19" s="34"/>
      <c r="Q19" s="34"/>
      <c r="R19" s="34"/>
      <c r="S19" s="29"/>
      <c r="T19" s="30"/>
    </row>
    <row r="20" spans="1:23" s="31" customFormat="1">
      <c r="A20" s="113" t="s">
        <v>44</v>
      </c>
      <c r="B20" s="114"/>
      <c r="C20" s="115" t="s">
        <v>27</v>
      </c>
      <c r="D20" s="116"/>
      <c r="E20" s="117"/>
      <c r="F20" s="48"/>
      <c r="G20" s="44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4"/>
      <c r="T20" s="30"/>
    </row>
    <row r="21" spans="1:23" s="2" customFormat="1">
      <c r="A21" s="118" t="s">
        <v>45</v>
      </c>
      <c r="B21" s="119"/>
      <c r="C21" s="120"/>
      <c r="D21" s="121" t="s">
        <v>46</v>
      </c>
      <c r="E21" s="122">
        <v>2300000</v>
      </c>
      <c r="F21" s="122">
        <v>2250000</v>
      </c>
      <c r="G21" s="123"/>
      <c r="H21" s="124"/>
      <c r="I21" s="125"/>
      <c r="J21" s="125">
        <v>450000</v>
      </c>
      <c r="K21" s="122"/>
      <c r="L21" s="122">
        <v>900000</v>
      </c>
      <c r="M21" s="122"/>
      <c r="N21" s="122"/>
      <c r="O21" s="122">
        <v>450000</v>
      </c>
      <c r="P21" s="21"/>
      <c r="Q21" s="126"/>
      <c r="R21" s="21">
        <v>450000</v>
      </c>
      <c r="S21" s="21"/>
      <c r="T21" s="1"/>
    </row>
    <row r="22" spans="1:23" s="2" customFormat="1">
      <c r="A22" s="127"/>
      <c r="B22" s="128"/>
      <c r="C22" s="129"/>
      <c r="D22" s="130"/>
      <c r="E22" s="131"/>
      <c r="F22" s="131"/>
      <c r="G22" s="132"/>
      <c r="H22" s="133"/>
      <c r="I22" s="134"/>
      <c r="J22" s="135" t="s">
        <v>47</v>
      </c>
      <c r="K22" s="133"/>
      <c r="L22" s="133" t="s">
        <v>48</v>
      </c>
      <c r="M22" s="133"/>
      <c r="N22" s="133"/>
      <c r="O22" s="133" t="s">
        <v>49</v>
      </c>
      <c r="P22" s="133"/>
      <c r="Q22" s="136"/>
      <c r="R22" s="133" t="s">
        <v>50</v>
      </c>
      <c r="S22" s="21"/>
      <c r="T22" s="1"/>
    </row>
    <row r="23" spans="1:23" s="2" customFormat="1">
      <c r="A23" s="137" t="s">
        <v>51</v>
      </c>
      <c r="B23" s="39" t="s">
        <v>52</v>
      </c>
      <c r="C23" s="138" t="s">
        <v>27</v>
      </c>
      <c r="D23" s="8"/>
      <c r="E23" s="139"/>
      <c r="F23" s="140"/>
      <c r="G23" s="141"/>
      <c r="H23" s="142"/>
      <c r="I23" s="141"/>
      <c r="J23" s="47">
        <v>450000</v>
      </c>
      <c r="K23" s="143"/>
      <c r="L23" s="144">
        <v>900000</v>
      </c>
      <c r="M23" s="141"/>
      <c r="N23" s="141"/>
      <c r="O23" s="141"/>
      <c r="P23" s="143"/>
      <c r="Q23" s="143"/>
      <c r="R23" s="143"/>
      <c r="S23" s="143"/>
      <c r="T23" s="1"/>
    </row>
    <row r="24" spans="1:23" s="31" customFormat="1">
      <c r="A24" s="145" t="s">
        <v>53</v>
      </c>
      <c r="B24" s="146"/>
      <c r="C24" s="147"/>
      <c r="D24" s="148"/>
      <c r="E24" s="149">
        <f>E25+E28</f>
        <v>3980000</v>
      </c>
      <c r="F24" s="149">
        <f>F25+F28</f>
        <v>3825360</v>
      </c>
      <c r="G24" s="29"/>
      <c r="H24" s="28"/>
      <c r="I24" s="150"/>
      <c r="J24" s="150"/>
      <c r="K24" s="71"/>
      <c r="L24" s="151"/>
      <c r="M24" s="71"/>
      <c r="N24" s="151"/>
      <c r="O24" s="151"/>
      <c r="P24" s="29"/>
      <c r="Q24" s="152"/>
      <c r="R24" s="29"/>
      <c r="S24" s="153"/>
      <c r="T24" s="30"/>
      <c r="U24" s="154"/>
    </row>
    <row r="25" spans="1:23" s="31" customFormat="1">
      <c r="A25" s="31" t="s">
        <v>54</v>
      </c>
      <c r="C25" s="155"/>
      <c r="D25" s="26" t="s">
        <v>55</v>
      </c>
      <c r="E25" s="27">
        <v>3500000</v>
      </c>
      <c r="F25" s="27">
        <f>J25+M25+P25+R25</f>
        <v>3346000</v>
      </c>
      <c r="G25" s="28"/>
      <c r="H25" s="156"/>
      <c r="I25" s="156"/>
      <c r="J25" s="156">
        <v>501900</v>
      </c>
      <c r="K25" s="156"/>
      <c r="L25" s="112"/>
      <c r="M25" s="112">
        <v>1171100</v>
      </c>
      <c r="N25" s="112"/>
      <c r="O25" s="112"/>
      <c r="P25" s="156">
        <v>1338400</v>
      </c>
      <c r="Q25" s="157"/>
      <c r="R25" s="156">
        <v>334600</v>
      </c>
      <c r="S25" s="29"/>
      <c r="T25" s="30"/>
      <c r="U25" s="154"/>
      <c r="V25" s="154"/>
    </row>
    <row r="26" spans="1:23" s="31" customFormat="1">
      <c r="A26" s="158"/>
      <c r="B26" s="24"/>
      <c r="C26" s="159"/>
      <c r="E26" s="27"/>
      <c r="F26" s="27"/>
      <c r="G26" s="28"/>
      <c r="H26" s="156"/>
      <c r="I26" s="156"/>
      <c r="J26" s="156" t="s">
        <v>56</v>
      </c>
      <c r="K26" s="156"/>
      <c r="L26" s="112"/>
      <c r="M26" s="112" t="s">
        <v>57</v>
      </c>
      <c r="N26" s="112"/>
      <c r="O26" s="112"/>
      <c r="P26" s="156" t="s">
        <v>58</v>
      </c>
      <c r="Q26" s="157"/>
      <c r="R26" s="156" t="s">
        <v>59</v>
      </c>
      <c r="S26" s="29"/>
      <c r="T26" s="30"/>
    </row>
    <row r="27" spans="1:23" s="31" customFormat="1">
      <c r="A27" s="38" t="s">
        <v>51</v>
      </c>
      <c r="B27" s="39" t="s">
        <v>60</v>
      </c>
      <c r="C27" s="40" t="s">
        <v>27</v>
      </c>
      <c r="D27" s="41"/>
      <c r="E27" s="42"/>
      <c r="F27" s="48"/>
      <c r="G27" s="45"/>
      <c r="H27" s="160"/>
      <c r="I27" s="160"/>
      <c r="J27" s="44"/>
      <c r="K27" s="161">
        <v>501900</v>
      </c>
      <c r="L27" s="45"/>
      <c r="M27" s="45"/>
      <c r="N27" s="45"/>
      <c r="O27" s="45"/>
      <c r="P27" s="44"/>
      <c r="Q27" s="44"/>
      <c r="R27" s="44"/>
      <c r="S27" s="44"/>
      <c r="T27" s="30"/>
    </row>
    <row r="28" spans="1:23" s="31" customFormat="1">
      <c r="A28" s="158" t="s">
        <v>61</v>
      </c>
      <c r="B28" s="162"/>
      <c r="C28" s="163"/>
      <c r="D28" s="164" t="s">
        <v>62</v>
      </c>
      <c r="E28" s="71">
        <v>480000</v>
      </c>
      <c r="F28" s="71">
        <v>479360</v>
      </c>
      <c r="G28" s="153"/>
      <c r="H28" s="109"/>
      <c r="I28" s="165">
        <v>71904</v>
      </c>
      <c r="J28" s="165"/>
      <c r="K28" s="71"/>
      <c r="L28" s="71">
        <v>167776</v>
      </c>
      <c r="M28" s="151"/>
      <c r="N28" s="71"/>
      <c r="O28" s="71">
        <v>191744</v>
      </c>
      <c r="P28" s="29"/>
      <c r="Q28" s="71">
        <v>47936</v>
      </c>
      <c r="R28" s="72"/>
      <c r="S28" s="166"/>
      <c r="T28" s="30"/>
    </row>
    <row r="29" spans="1:23" s="31" customFormat="1">
      <c r="A29" s="158"/>
      <c r="B29" s="24"/>
      <c r="C29" s="155"/>
      <c r="D29" s="26"/>
      <c r="E29" s="27"/>
      <c r="F29" s="27"/>
      <c r="G29" s="33"/>
      <c r="H29" s="36"/>
      <c r="I29" s="34" t="s">
        <v>63</v>
      </c>
      <c r="J29" s="167"/>
      <c r="K29" s="36"/>
      <c r="L29" s="36" t="s">
        <v>64</v>
      </c>
      <c r="M29" s="36"/>
      <c r="N29" s="36"/>
      <c r="O29" s="36" t="s">
        <v>65</v>
      </c>
      <c r="P29" s="36"/>
      <c r="Q29" s="36" t="s">
        <v>66</v>
      </c>
      <c r="R29" s="36"/>
      <c r="S29" s="152"/>
      <c r="T29" s="37"/>
      <c r="U29" s="56"/>
      <c r="V29" s="56"/>
      <c r="W29" s="56"/>
    </row>
    <row r="30" spans="1:23" s="31" customFormat="1">
      <c r="A30" s="38" t="s">
        <v>51</v>
      </c>
      <c r="B30" s="39" t="s">
        <v>67</v>
      </c>
      <c r="C30" s="40" t="s">
        <v>27</v>
      </c>
      <c r="D30" s="41"/>
      <c r="E30" s="42"/>
      <c r="F30" s="48"/>
      <c r="G30" s="168"/>
      <c r="H30" s="45"/>
      <c r="I30" s="45"/>
      <c r="J30" s="169">
        <v>71904</v>
      </c>
      <c r="K30" s="44"/>
      <c r="L30" s="144">
        <v>167776</v>
      </c>
      <c r="M30" s="170"/>
      <c r="N30" s="45"/>
      <c r="O30" s="171"/>
      <c r="P30" s="44"/>
      <c r="Q30" s="44"/>
      <c r="R30" s="44"/>
      <c r="S30" s="44"/>
      <c r="T30" s="37"/>
      <c r="U30" s="56"/>
      <c r="V30" s="56"/>
      <c r="W30" s="56"/>
    </row>
    <row r="31" spans="1:23" s="2" customFormat="1">
      <c r="A31" s="637" t="s">
        <v>68</v>
      </c>
      <c r="B31" s="635"/>
      <c r="C31" s="636"/>
      <c r="D31" s="172" t="s">
        <v>69</v>
      </c>
      <c r="E31" s="131">
        <v>500000</v>
      </c>
      <c r="F31" s="131">
        <v>125000</v>
      </c>
      <c r="G31" s="173">
        <v>41662.5</v>
      </c>
      <c r="H31" s="174">
        <v>41662.5</v>
      </c>
      <c r="I31" s="174">
        <v>41675</v>
      </c>
      <c r="J31" s="175"/>
      <c r="K31" s="175"/>
      <c r="L31" s="175"/>
      <c r="M31" s="174"/>
      <c r="N31" s="174"/>
      <c r="O31" s="174"/>
      <c r="P31" s="174"/>
      <c r="Q31" s="174"/>
      <c r="R31" s="174"/>
      <c r="S31" s="174"/>
      <c r="T31" s="1"/>
    </row>
    <row r="32" spans="1:23" s="2" customFormat="1">
      <c r="A32" s="634"/>
      <c r="B32" s="635"/>
      <c r="C32" s="636"/>
      <c r="E32" s="131"/>
      <c r="F32" s="131"/>
      <c r="G32" s="176" t="s">
        <v>70</v>
      </c>
      <c r="H32" s="176" t="s">
        <v>71</v>
      </c>
      <c r="I32" s="133" t="s">
        <v>72</v>
      </c>
      <c r="J32" s="177"/>
      <c r="K32" s="178"/>
      <c r="L32" s="178"/>
      <c r="M32" s="133"/>
      <c r="N32" s="133"/>
      <c r="O32" s="133"/>
      <c r="P32" s="133"/>
      <c r="Q32" s="133"/>
      <c r="R32" s="133"/>
      <c r="S32" s="21"/>
      <c r="T32" s="1"/>
    </row>
    <row r="33" spans="1:22" s="2" customFormat="1">
      <c r="A33" s="179" t="s">
        <v>73</v>
      </c>
      <c r="B33" s="180" t="s">
        <v>74</v>
      </c>
      <c r="C33" s="181" t="s">
        <v>27</v>
      </c>
      <c r="E33" s="131"/>
      <c r="F33" s="182"/>
      <c r="G33" s="183">
        <v>41662.5</v>
      </c>
      <c r="H33" s="184">
        <v>41662.5</v>
      </c>
      <c r="I33" s="185"/>
      <c r="J33" s="186">
        <v>41675</v>
      </c>
      <c r="K33" s="187"/>
      <c r="L33" s="187"/>
      <c r="M33" s="185"/>
      <c r="N33" s="185"/>
      <c r="O33" s="185"/>
      <c r="P33" s="188"/>
      <c r="Q33" s="188"/>
      <c r="R33" s="188"/>
      <c r="S33" s="21"/>
      <c r="T33" s="1"/>
    </row>
    <row r="34" spans="1:22" s="2" customFormat="1">
      <c r="A34" s="634" t="s">
        <v>75</v>
      </c>
      <c r="B34" s="635"/>
      <c r="C34" s="636"/>
      <c r="D34" s="172" t="s">
        <v>76</v>
      </c>
      <c r="E34" s="131"/>
      <c r="F34" s="182">
        <v>375000</v>
      </c>
      <c r="G34" s="188"/>
      <c r="H34" s="188"/>
      <c r="I34" s="185"/>
      <c r="J34" s="189">
        <v>41625</v>
      </c>
      <c r="K34" s="188">
        <v>41625</v>
      </c>
      <c r="L34" s="188">
        <v>41625</v>
      </c>
      <c r="M34" s="185">
        <v>41625</v>
      </c>
      <c r="N34" s="185">
        <v>41625</v>
      </c>
      <c r="O34" s="185">
        <v>41625</v>
      </c>
      <c r="P34" s="188">
        <v>41625</v>
      </c>
      <c r="Q34" s="188">
        <v>41625</v>
      </c>
      <c r="R34" s="188">
        <v>42000</v>
      </c>
      <c r="S34" s="21"/>
      <c r="T34" s="1"/>
    </row>
    <row r="35" spans="1:22" s="2" customFormat="1">
      <c r="A35" s="179"/>
      <c r="B35" s="190"/>
      <c r="C35" s="191"/>
      <c r="D35" s="172"/>
      <c r="E35" s="131"/>
      <c r="F35" s="182"/>
      <c r="G35" s="188"/>
      <c r="H35" s="188"/>
      <c r="I35" s="185"/>
      <c r="J35" s="189" t="s">
        <v>77</v>
      </c>
      <c r="K35" s="188" t="s">
        <v>78</v>
      </c>
      <c r="L35" s="188" t="s">
        <v>79</v>
      </c>
      <c r="M35" s="185" t="s">
        <v>80</v>
      </c>
      <c r="N35" s="185" t="s">
        <v>81</v>
      </c>
      <c r="O35" s="185" t="s">
        <v>82</v>
      </c>
      <c r="P35" s="188" t="s">
        <v>83</v>
      </c>
      <c r="Q35" s="188" t="s">
        <v>84</v>
      </c>
      <c r="R35" s="188" t="s">
        <v>85</v>
      </c>
      <c r="S35" s="21"/>
      <c r="T35" s="1"/>
    </row>
    <row r="36" spans="1:22" s="2" customFormat="1">
      <c r="A36" s="137" t="s">
        <v>73</v>
      </c>
      <c r="B36" s="180" t="s">
        <v>86</v>
      </c>
      <c r="C36" s="138" t="s">
        <v>27</v>
      </c>
      <c r="D36" s="8"/>
      <c r="E36" s="192"/>
      <c r="F36" s="193"/>
      <c r="G36" s="194"/>
      <c r="H36" s="195"/>
      <c r="I36" s="195"/>
      <c r="J36" s="196"/>
      <c r="K36" s="197">
        <v>41625</v>
      </c>
      <c r="L36" s="198">
        <v>41625</v>
      </c>
      <c r="M36" s="199"/>
      <c r="N36" s="200"/>
      <c r="O36" s="199"/>
      <c r="P36" s="195"/>
      <c r="Q36" s="195"/>
      <c r="R36" s="196"/>
      <c r="S36" s="196"/>
      <c r="T36" s="1"/>
    </row>
    <row r="37" spans="1:22" s="2" customFormat="1">
      <c r="A37" s="637" t="s">
        <v>87</v>
      </c>
      <c r="B37" s="638"/>
      <c r="C37" s="639"/>
      <c r="D37" s="201" t="s">
        <v>88</v>
      </c>
      <c r="E37" s="202">
        <v>7931900</v>
      </c>
      <c r="F37" s="203">
        <v>1980000</v>
      </c>
      <c r="G37" s="123">
        <v>792000</v>
      </c>
      <c r="H37" s="123">
        <v>594000</v>
      </c>
      <c r="I37" s="125">
        <v>594000</v>
      </c>
      <c r="J37" s="125"/>
      <c r="K37" s="125"/>
      <c r="L37" s="125"/>
      <c r="M37" s="125"/>
      <c r="N37" s="125"/>
      <c r="O37" s="125"/>
      <c r="P37" s="125"/>
      <c r="Q37" s="125"/>
      <c r="R37" s="125"/>
      <c r="S37" s="204"/>
      <c r="T37" s="1"/>
    </row>
    <row r="38" spans="1:22" s="2" customFormat="1">
      <c r="A38" s="634"/>
      <c r="B38" s="635"/>
      <c r="C38" s="636"/>
      <c r="D38" s="205"/>
      <c r="E38" s="131"/>
      <c r="F38" s="185"/>
      <c r="G38" s="133" t="s">
        <v>89</v>
      </c>
      <c r="H38" s="133" t="s">
        <v>90</v>
      </c>
      <c r="I38" s="133" t="s">
        <v>72</v>
      </c>
      <c r="J38" s="133"/>
      <c r="K38" s="133"/>
      <c r="L38" s="133"/>
      <c r="M38" s="133"/>
      <c r="N38" s="133"/>
      <c r="O38" s="133"/>
      <c r="P38" s="133"/>
      <c r="Q38" s="133"/>
      <c r="R38" s="133"/>
      <c r="S38" s="21"/>
      <c r="T38" s="1"/>
    </row>
    <row r="39" spans="1:22" s="2" customFormat="1">
      <c r="A39" s="137" t="s">
        <v>73</v>
      </c>
      <c r="B39" s="39" t="s">
        <v>91</v>
      </c>
      <c r="C39" s="138" t="s">
        <v>27</v>
      </c>
      <c r="D39" s="206"/>
      <c r="E39" s="192"/>
      <c r="F39" s="193"/>
      <c r="G39" s="143"/>
      <c r="H39" s="207">
        <v>792000</v>
      </c>
      <c r="I39" s="47">
        <v>594000</v>
      </c>
      <c r="J39" s="169">
        <v>594000</v>
      </c>
      <c r="K39" s="143"/>
      <c r="L39" s="141"/>
      <c r="M39" s="141"/>
      <c r="N39" s="141"/>
      <c r="O39" s="141"/>
      <c r="P39" s="143"/>
      <c r="Q39" s="208"/>
      <c r="R39" s="196"/>
      <c r="S39" s="196"/>
      <c r="T39" s="1"/>
    </row>
    <row r="40" spans="1:22" s="31" customFormat="1">
      <c r="A40" s="631" t="s">
        <v>92</v>
      </c>
      <c r="B40" s="632"/>
      <c r="C40" s="633"/>
      <c r="D40" s="26" t="s">
        <v>93</v>
      </c>
      <c r="E40" s="209"/>
      <c r="F40" s="112">
        <v>5891900</v>
      </c>
      <c r="G40" s="28"/>
      <c r="H40" s="210"/>
      <c r="I40" s="28"/>
      <c r="J40" s="156">
        <v>707028</v>
      </c>
      <c r="K40" s="28">
        <v>648109</v>
      </c>
      <c r="L40" s="28">
        <v>648109</v>
      </c>
      <c r="M40" s="28">
        <v>648109</v>
      </c>
      <c r="N40" s="28">
        <v>648109</v>
      </c>
      <c r="O40" s="28">
        <v>648109</v>
      </c>
      <c r="P40" s="28">
        <v>648109</v>
      </c>
      <c r="Q40" s="27">
        <v>648109</v>
      </c>
      <c r="R40" s="28">
        <v>648109</v>
      </c>
      <c r="S40" s="72"/>
      <c r="T40" s="30"/>
      <c r="U40" s="211">
        <f>SUM(J40:R40)</f>
        <v>5891900</v>
      </c>
    </row>
    <row r="41" spans="1:22" s="24" customFormat="1">
      <c r="A41" s="631"/>
      <c r="B41" s="632"/>
      <c r="C41" s="633"/>
      <c r="D41" s="26"/>
      <c r="E41" s="209"/>
      <c r="F41" s="112"/>
      <c r="G41" s="112"/>
      <c r="H41" s="112"/>
      <c r="I41" s="112"/>
      <c r="J41" s="156" t="s">
        <v>94</v>
      </c>
      <c r="K41" s="112" t="s">
        <v>95</v>
      </c>
      <c r="L41" s="112" t="s">
        <v>96</v>
      </c>
      <c r="M41" s="112" t="s">
        <v>97</v>
      </c>
      <c r="N41" s="112" t="s">
        <v>98</v>
      </c>
      <c r="O41" s="112" t="s">
        <v>99</v>
      </c>
      <c r="P41" s="112" t="s">
        <v>100</v>
      </c>
      <c r="Q41" s="209" t="s">
        <v>101</v>
      </c>
      <c r="R41" s="212" t="s">
        <v>85</v>
      </c>
      <c r="S41" s="212"/>
      <c r="U41" s="213">
        <v>5891900</v>
      </c>
    </row>
    <row r="42" spans="1:22" s="2" customFormat="1">
      <c r="A42" s="137" t="s">
        <v>73</v>
      </c>
      <c r="B42" s="39" t="s">
        <v>102</v>
      </c>
      <c r="C42" s="138" t="s">
        <v>27</v>
      </c>
      <c r="D42" s="206"/>
      <c r="E42" s="192"/>
      <c r="F42" s="193">
        <f>F37+F40</f>
        <v>7871900</v>
      </c>
      <c r="G42" s="141"/>
      <c r="H42" s="214"/>
      <c r="I42" s="47"/>
      <c r="J42" s="169"/>
      <c r="K42" s="215">
        <v>707028</v>
      </c>
      <c r="L42" s="215">
        <v>648109</v>
      </c>
      <c r="M42" s="141"/>
      <c r="N42" s="141"/>
      <c r="O42" s="141"/>
      <c r="P42" s="141"/>
      <c r="Q42" s="208"/>
      <c r="R42" s="196"/>
      <c r="S42" s="196"/>
      <c r="T42" s="1"/>
      <c r="U42" s="216">
        <f>U40-U41</f>
        <v>0</v>
      </c>
    </row>
    <row r="43" spans="1:22" s="2" customFormat="1">
      <c r="A43" s="634" t="s">
        <v>103</v>
      </c>
      <c r="B43" s="635"/>
      <c r="C43" s="636"/>
      <c r="D43" s="217" t="s">
        <v>104</v>
      </c>
      <c r="E43" s="131">
        <v>2200000</v>
      </c>
      <c r="F43" s="131">
        <v>2112000</v>
      </c>
      <c r="G43" s="20"/>
      <c r="H43" s="20"/>
      <c r="I43" s="20"/>
      <c r="J43" s="21"/>
      <c r="K43" s="20"/>
      <c r="L43" s="20">
        <v>844800</v>
      </c>
      <c r="M43" s="20"/>
      <c r="N43" s="20"/>
      <c r="O43" s="20">
        <v>1267200</v>
      </c>
      <c r="P43" s="20"/>
      <c r="Q43" s="131"/>
      <c r="R43" s="131"/>
      <c r="S43" s="131"/>
      <c r="T43" s="1"/>
      <c r="U43" s="216">
        <f>SUM(G43:R43)</f>
        <v>2112000</v>
      </c>
      <c r="V43" s="216">
        <f>U43-F43</f>
        <v>0</v>
      </c>
    </row>
    <row r="44" spans="1:22" s="2" customFormat="1">
      <c r="A44" s="634"/>
      <c r="B44" s="635"/>
      <c r="C44" s="636"/>
      <c r="D44" s="205"/>
      <c r="E44" s="131"/>
      <c r="F44" s="131"/>
      <c r="G44" s="132"/>
      <c r="H44" s="134"/>
      <c r="I44" s="134"/>
      <c r="J44" s="132"/>
      <c r="K44" s="133"/>
      <c r="L44" s="133" t="s">
        <v>105</v>
      </c>
      <c r="M44" s="133"/>
      <c r="N44" s="133"/>
      <c r="O44" s="133" t="s">
        <v>106</v>
      </c>
      <c r="P44" s="133"/>
      <c r="Q44" s="132"/>
      <c r="R44" s="133"/>
      <c r="S44" s="21"/>
      <c r="T44" s="1"/>
    </row>
    <row r="45" spans="1:22" s="2" customFormat="1">
      <c r="A45" s="137" t="s">
        <v>73</v>
      </c>
      <c r="B45" s="39" t="s">
        <v>107</v>
      </c>
      <c r="C45" s="138" t="s">
        <v>27</v>
      </c>
      <c r="D45" s="206"/>
      <c r="E45" s="139"/>
      <c r="F45" s="218"/>
      <c r="G45" s="141"/>
      <c r="H45" s="141"/>
      <c r="I45" s="141"/>
      <c r="J45" s="141"/>
      <c r="K45" s="141"/>
      <c r="L45" s="144">
        <v>844800</v>
      </c>
      <c r="M45" s="141"/>
      <c r="N45" s="141"/>
      <c r="O45" s="141"/>
      <c r="P45" s="141"/>
      <c r="Q45" s="208"/>
      <c r="R45" s="196"/>
      <c r="S45" s="196"/>
      <c r="T45" s="1"/>
    </row>
    <row r="46" spans="1:22" s="2" customFormat="1">
      <c r="A46" s="127" t="s">
        <v>108</v>
      </c>
      <c r="B46" s="128"/>
      <c r="C46" s="129"/>
      <c r="D46" s="5" t="s">
        <v>109</v>
      </c>
      <c r="E46" s="182">
        <v>509900</v>
      </c>
      <c r="F46" s="122">
        <v>127500</v>
      </c>
      <c r="G46" s="125"/>
      <c r="H46" s="203"/>
      <c r="I46" s="203">
        <v>42075</v>
      </c>
      <c r="J46" s="203">
        <v>42075</v>
      </c>
      <c r="K46" s="203">
        <v>43350</v>
      </c>
      <c r="L46" s="203"/>
      <c r="M46" s="203"/>
      <c r="N46" s="203"/>
      <c r="O46" s="203"/>
      <c r="P46" s="203"/>
      <c r="Q46" s="203"/>
      <c r="R46" s="203"/>
      <c r="S46" s="219"/>
      <c r="T46" s="1"/>
    </row>
    <row r="47" spans="1:22" s="2" customFormat="1">
      <c r="A47" s="127"/>
      <c r="B47" s="128"/>
      <c r="C47" s="129"/>
      <c r="D47" s="130"/>
      <c r="E47" s="131"/>
      <c r="F47" s="131"/>
      <c r="G47" s="132"/>
      <c r="H47" s="133"/>
      <c r="I47" s="133" t="s">
        <v>110</v>
      </c>
      <c r="J47" s="133" t="s">
        <v>77</v>
      </c>
      <c r="K47" s="133" t="s">
        <v>95</v>
      </c>
      <c r="L47" s="133"/>
      <c r="M47" s="133"/>
      <c r="N47" s="133"/>
      <c r="O47" s="133"/>
      <c r="P47" s="133"/>
      <c r="Q47" s="220"/>
      <c r="R47" s="133"/>
      <c r="S47" s="21"/>
      <c r="T47" s="1"/>
    </row>
    <row r="48" spans="1:22" s="2" customFormat="1">
      <c r="A48" s="137" t="s">
        <v>73</v>
      </c>
      <c r="B48" s="221" t="s">
        <v>111</v>
      </c>
      <c r="C48" s="138" t="s">
        <v>27</v>
      </c>
      <c r="D48" s="222"/>
      <c r="E48" s="192"/>
      <c r="F48" s="193"/>
      <c r="G48" s="141"/>
      <c r="H48" s="141"/>
      <c r="I48" s="141"/>
      <c r="J48" s="169">
        <v>42075</v>
      </c>
      <c r="K48" s="161">
        <v>42075</v>
      </c>
      <c r="L48" s="223">
        <v>43350</v>
      </c>
      <c r="M48" s="143"/>
      <c r="N48" s="143"/>
      <c r="O48" s="143"/>
      <c r="P48" s="143"/>
      <c r="Q48" s="143"/>
      <c r="R48" s="143"/>
      <c r="S48" s="143"/>
      <c r="T48" s="1"/>
    </row>
    <row r="49" spans="1:23" s="2" customFormat="1">
      <c r="A49" s="224" t="s">
        <v>112</v>
      </c>
      <c r="B49" s="225"/>
      <c r="C49" s="226"/>
      <c r="D49" s="172" t="s">
        <v>113</v>
      </c>
      <c r="E49" s="227">
        <v>400000</v>
      </c>
      <c r="F49" s="228">
        <v>400000</v>
      </c>
      <c r="G49" s="123"/>
      <c r="H49" s="229">
        <v>400000</v>
      </c>
      <c r="I49" s="230"/>
      <c r="J49" s="231"/>
      <c r="K49" s="122"/>
      <c r="L49" s="230"/>
      <c r="M49" s="232"/>
      <c r="N49" s="233"/>
      <c r="O49" s="219"/>
      <c r="P49" s="204"/>
      <c r="Q49" s="123"/>
      <c r="R49" s="204"/>
      <c r="S49" s="234"/>
      <c r="T49" s="1"/>
    </row>
    <row r="50" spans="1:23" s="2" customFormat="1">
      <c r="A50" s="235" t="s">
        <v>114</v>
      </c>
      <c r="B50" s="236"/>
      <c r="C50" s="237"/>
      <c r="D50" s="238"/>
      <c r="E50" s="227"/>
      <c r="F50" s="239"/>
      <c r="G50" s="132"/>
      <c r="H50" s="240"/>
      <c r="I50" s="241"/>
      <c r="J50" s="241"/>
      <c r="K50" s="241"/>
      <c r="L50" s="242"/>
      <c r="M50" s="241"/>
      <c r="N50" s="242"/>
      <c r="O50" s="243"/>
      <c r="P50" s="244"/>
      <c r="Q50" s="132"/>
      <c r="R50" s="133"/>
      <c r="S50" s="21"/>
      <c r="T50" s="1"/>
    </row>
    <row r="51" spans="1:23" s="2" customFormat="1">
      <c r="A51" s="137" t="s">
        <v>73</v>
      </c>
      <c r="B51" s="39" t="s">
        <v>115</v>
      </c>
      <c r="C51" s="138" t="s">
        <v>27</v>
      </c>
      <c r="D51" s="245"/>
      <c r="E51" s="139"/>
      <c r="F51" s="140"/>
      <c r="G51" s="141"/>
      <c r="H51" s="246">
        <v>400000</v>
      </c>
      <c r="I51" s="247"/>
      <c r="J51" s="248"/>
      <c r="K51" s="139"/>
      <c r="L51" s="247"/>
      <c r="M51" s="249"/>
      <c r="N51" s="247"/>
      <c r="O51" s="250"/>
      <c r="P51" s="196"/>
      <c r="Q51" s="143"/>
      <c r="R51" s="143"/>
      <c r="S51" s="143"/>
      <c r="T51" s="1"/>
    </row>
    <row r="52" spans="1:23" s="2" customFormat="1">
      <c r="A52" s="634" t="s">
        <v>116</v>
      </c>
      <c r="B52" s="635"/>
      <c r="C52" s="636"/>
      <c r="D52" s="172" t="s">
        <v>117</v>
      </c>
      <c r="E52" s="227">
        <v>280000</v>
      </c>
      <c r="F52" s="188">
        <v>70000</v>
      </c>
      <c r="G52" s="20"/>
      <c r="H52" s="251"/>
      <c r="I52" s="182">
        <v>70000</v>
      </c>
      <c r="J52" s="252"/>
      <c r="K52" s="252"/>
      <c r="L52" s="182"/>
      <c r="M52" s="253"/>
      <c r="N52" s="253"/>
      <c r="O52" s="20"/>
      <c r="P52" s="252"/>
      <c r="Q52" s="21"/>
      <c r="R52" s="131"/>
      <c r="S52" s="21"/>
      <c r="T52" s="1"/>
    </row>
    <row r="53" spans="1:23" s="2" customFormat="1">
      <c r="A53" s="634"/>
      <c r="B53" s="635"/>
      <c r="C53" s="636"/>
      <c r="E53" s="227"/>
      <c r="F53" s="188"/>
      <c r="G53" s="132"/>
      <c r="H53" s="254"/>
      <c r="I53" s="255" t="s">
        <v>72</v>
      </c>
      <c r="J53" s="241"/>
      <c r="K53" s="241"/>
      <c r="L53" s="241"/>
      <c r="M53" s="241"/>
      <c r="N53" s="241"/>
      <c r="O53" s="220"/>
      <c r="P53" s="244"/>
      <c r="Q53" s="132"/>
      <c r="R53" s="133"/>
      <c r="S53" s="21"/>
      <c r="T53" s="1"/>
    </row>
    <row r="54" spans="1:23" s="2" customFormat="1">
      <c r="A54" s="179"/>
      <c r="B54" s="180" t="s">
        <v>74</v>
      </c>
      <c r="C54" s="256" t="s">
        <v>27</v>
      </c>
      <c r="D54" s="172"/>
      <c r="E54" s="227"/>
      <c r="F54" s="188"/>
      <c r="G54" s="20"/>
      <c r="H54" s="251"/>
      <c r="I54" s="257"/>
      <c r="J54" s="258">
        <v>70000</v>
      </c>
      <c r="K54" s="259"/>
      <c r="L54" s="260"/>
      <c r="M54" s="260"/>
      <c r="N54" s="260"/>
      <c r="O54" s="261"/>
      <c r="P54" s="252"/>
      <c r="Q54" s="21"/>
      <c r="R54" s="188"/>
      <c r="S54" s="21"/>
      <c r="T54" s="1"/>
    </row>
    <row r="55" spans="1:23" s="2" customFormat="1">
      <c r="A55" s="637" t="s">
        <v>118</v>
      </c>
      <c r="B55" s="638"/>
      <c r="C55" s="639"/>
      <c r="D55" s="121" t="s">
        <v>119</v>
      </c>
      <c r="E55" s="262"/>
      <c r="F55" s="263">
        <v>210000</v>
      </c>
      <c r="G55" s="124"/>
      <c r="H55" s="264"/>
      <c r="I55" s="265"/>
      <c r="J55" s="266"/>
      <c r="K55" s="266"/>
      <c r="L55" s="267">
        <v>70000</v>
      </c>
      <c r="M55" s="267"/>
      <c r="N55" s="267"/>
      <c r="O55" s="268">
        <v>70000</v>
      </c>
      <c r="P55" s="204"/>
      <c r="Q55" s="123"/>
      <c r="R55" s="263">
        <v>70000</v>
      </c>
      <c r="S55" s="123"/>
      <c r="T55" s="1"/>
    </row>
    <row r="56" spans="1:23" s="2" customFormat="1">
      <c r="A56" s="634"/>
      <c r="B56" s="635"/>
      <c r="C56" s="636"/>
      <c r="D56" s="172"/>
      <c r="E56" s="227"/>
      <c r="F56" s="188"/>
      <c r="G56" s="20"/>
      <c r="H56" s="251"/>
      <c r="I56" s="257"/>
      <c r="J56" s="259"/>
      <c r="K56" s="259"/>
      <c r="L56" s="260" t="s">
        <v>120</v>
      </c>
      <c r="M56" s="260"/>
      <c r="N56" s="260"/>
      <c r="O56" s="261" t="s">
        <v>121</v>
      </c>
      <c r="P56" s="252"/>
      <c r="Q56" s="21"/>
      <c r="R56" s="188" t="s">
        <v>85</v>
      </c>
      <c r="S56" s="21"/>
      <c r="T56" s="1"/>
    </row>
    <row r="57" spans="1:23" s="2" customFormat="1">
      <c r="A57" s="137" t="s">
        <v>73</v>
      </c>
      <c r="B57" s="39" t="s">
        <v>102</v>
      </c>
      <c r="C57" s="138" t="s">
        <v>27</v>
      </c>
      <c r="D57" s="245"/>
      <c r="E57" s="192"/>
      <c r="F57" s="269"/>
      <c r="G57" s="141"/>
      <c r="H57" s="270"/>
      <c r="I57" s="249"/>
      <c r="J57" s="271"/>
      <c r="K57" s="271"/>
      <c r="L57" s="258">
        <v>70000</v>
      </c>
      <c r="M57" s="247"/>
      <c r="N57" s="247"/>
      <c r="O57" s="218"/>
      <c r="P57" s="196"/>
      <c r="Q57" s="143"/>
      <c r="R57" s="143"/>
      <c r="S57" s="143"/>
      <c r="T57" s="1"/>
    </row>
    <row r="58" spans="1:23">
      <c r="A58" s="272" t="s">
        <v>122</v>
      </c>
      <c r="B58" s="273"/>
      <c r="C58" s="120"/>
      <c r="D58" s="274"/>
      <c r="E58" s="275"/>
      <c r="F58" s="84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7"/>
      <c r="U58" s="278"/>
      <c r="V58" s="278"/>
      <c r="W58" s="278"/>
    </row>
    <row r="59" spans="1:23">
      <c r="A59" s="640" t="s">
        <v>123</v>
      </c>
      <c r="B59" s="640"/>
      <c r="C59" s="640"/>
      <c r="D59" s="279"/>
      <c r="E59" s="280">
        <v>343900</v>
      </c>
      <c r="F59" s="281"/>
      <c r="G59" s="87"/>
      <c r="H59" s="87"/>
      <c r="I59" s="282"/>
      <c r="J59" s="282"/>
      <c r="K59" s="88"/>
      <c r="L59" s="82"/>
      <c r="M59" s="88"/>
      <c r="N59" s="88"/>
      <c r="O59" s="82"/>
      <c r="P59" s="88"/>
      <c r="Q59" s="88"/>
      <c r="R59" s="82"/>
      <c r="S59" s="88"/>
      <c r="T59" s="277"/>
      <c r="U59" s="278"/>
      <c r="V59" s="278"/>
      <c r="W59" s="278"/>
    </row>
    <row r="60" spans="1:23">
      <c r="A60" s="640"/>
      <c r="B60" s="640"/>
      <c r="C60" s="640"/>
      <c r="D60" s="279"/>
      <c r="E60" s="283"/>
      <c r="F60" s="82"/>
      <c r="G60" s="97"/>
      <c r="H60" s="178"/>
      <c r="I60" s="97"/>
      <c r="J60" s="97"/>
      <c r="K60" s="94"/>
      <c r="L60" s="94"/>
      <c r="M60" s="94"/>
      <c r="N60" s="94"/>
      <c r="O60" s="94"/>
      <c r="P60" s="94"/>
      <c r="Q60" s="94"/>
      <c r="R60" s="94"/>
      <c r="S60" s="282"/>
      <c r="T60" s="277"/>
      <c r="U60" s="278"/>
      <c r="V60" s="278"/>
      <c r="W60" s="278"/>
    </row>
    <row r="61" spans="1:23">
      <c r="A61" s="137" t="s">
        <v>124</v>
      </c>
      <c r="B61" s="284"/>
      <c r="C61" s="138" t="s">
        <v>27</v>
      </c>
      <c r="D61" s="102"/>
      <c r="E61" s="192"/>
      <c r="F61" s="193"/>
      <c r="G61" s="105"/>
      <c r="H61" s="285"/>
      <c r="I61" s="105"/>
      <c r="J61" s="46"/>
      <c r="K61" s="46"/>
      <c r="L61" s="105"/>
      <c r="M61" s="105"/>
      <c r="N61" s="105"/>
      <c r="O61" s="105"/>
      <c r="P61" s="105"/>
      <c r="Q61" s="105"/>
      <c r="R61" s="105"/>
      <c r="S61" s="46"/>
    </row>
    <row r="62" spans="1:23" ht="24.75" customHeight="1">
      <c r="A62" s="286" t="s">
        <v>125</v>
      </c>
      <c r="B62" s="287"/>
      <c r="C62" s="288"/>
      <c r="D62" s="18"/>
      <c r="E62" s="19">
        <f>E66+E69+E72+E75+E78+E81+E84+E87+E90+E93+E96+E99+E102+E105+E108+E111</f>
        <v>21200000</v>
      </c>
      <c r="F62" s="19">
        <f>F66+F69+F72+F75+F78+F81+F84+F87+F90+F93+F96+F99+F102+F105+F108+F111</f>
        <v>19716000</v>
      </c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</row>
    <row r="63" spans="1:23" hidden="1">
      <c r="A63" s="578" t="s">
        <v>126</v>
      </c>
      <c r="B63" s="579"/>
      <c r="C63" s="580"/>
      <c r="D63" s="81" t="s">
        <v>127</v>
      </c>
      <c r="E63" s="290">
        <v>4500000</v>
      </c>
      <c r="F63" s="291">
        <v>4350000</v>
      </c>
      <c r="G63" s="281"/>
      <c r="H63" s="281"/>
      <c r="I63" s="281"/>
      <c r="J63" s="281"/>
      <c r="K63" s="281"/>
      <c r="L63" s="281">
        <v>870000</v>
      </c>
      <c r="M63" s="281"/>
      <c r="N63" s="281">
        <v>1522500</v>
      </c>
      <c r="O63" s="281"/>
      <c r="P63" s="281"/>
      <c r="Q63" s="281"/>
      <c r="R63" s="281">
        <v>1305000</v>
      </c>
      <c r="S63" s="281">
        <v>652500</v>
      </c>
      <c r="T63" s="277"/>
    </row>
    <row r="64" spans="1:23" ht="22" hidden="1">
      <c r="A64" s="578"/>
      <c r="B64" s="579"/>
      <c r="C64" s="580"/>
      <c r="D64" s="81"/>
      <c r="E64" s="292"/>
      <c r="F64" s="292"/>
      <c r="G64" s="281"/>
      <c r="H64" s="281"/>
      <c r="I64" s="281"/>
      <c r="J64" s="281"/>
      <c r="K64" s="281"/>
      <c r="L64" s="281" t="s">
        <v>128</v>
      </c>
      <c r="M64" s="281"/>
      <c r="N64" s="281" t="s">
        <v>129</v>
      </c>
      <c r="O64" s="281"/>
      <c r="P64" s="281"/>
      <c r="Q64" s="281"/>
      <c r="R64" s="281" t="s">
        <v>130</v>
      </c>
      <c r="S64" s="281"/>
    </row>
    <row r="65" spans="1:75" hidden="1">
      <c r="A65" s="293" t="s">
        <v>131</v>
      </c>
      <c r="B65" s="294" t="s">
        <v>132</v>
      </c>
      <c r="C65" s="295" t="s">
        <v>27</v>
      </c>
      <c r="D65" s="102"/>
      <c r="E65" s="296" t="s">
        <v>133</v>
      </c>
      <c r="F65" s="296" t="s">
        <v>134</v>
      </c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</row>
    <row r="66" spans="1:75" s="31" customFormat="1">
      <c r="A66" s="598" t="s">
        <v>135</v>
      </c>
      <c r="B66" s="599"/>
      <c r="C66" s="600"/>
      <c r="D66" s="297" t="s">
        <v>136</v>
      </c>
      <c r="E66" s="298">
        <v>1250000</v>
      </c>
      <c r="F66" s="27">
        <v>1162500</v>
      </c>
      <c r="G66" s="29"/>
      <c r="H66" s="29"/>
      <c r="I66" s="29">
        <v>348750</v>
      </c>
      <c r="J66" s="29"/>
      <c r="K66" s="29"/>
      <c r="L66" s="29">
        <v>290625</v>
      </c>
      <c r="M66" s="29"/>
      <c r="N66" s="29"/>
      <c r="O66" s="29">
        <v>290625</v>
      </c>
      <c r="P66" s="29"/>
      <c r="Q66" s="29">
        <v>232500</v>
      </c>
      <c r="R66" s="29"/>
      <c r="S66" s="27"/>
      <c r="T66" s="299"/>
    </row>
    <row r="67" spans="1:75" s="308" customFormat="1" ht="21.75" customHeight="1">
      <c r="A67" s="598"/>
      <c r="B67" s="599"/>
      <c r="C67" s="600"/>
      <c r="D67" s="300"/>
      <c r="E67" s="301"/>
      <c r="F67" s="302"/>
      <c r="G67" s="303"/>
      <c r="H67" s="304"/>
      <c r="I67" s="304" t="s">
        <v>137</v>
      </c>
      <c r="J67" s="304"/>
      <c r="K67" s="304"/>
      <c r="L67" s="305" t="s">
        <v>138</v>
      </c>
      <c r="M67" s="305"/>
      <c r="N67" s="305"/>
      <c r="O67" s="305" t="s">
        <v>139</v>
      </c>
      <c r="P67" s="305"/>
      <c r="Q67" s="305" t="s">
        <v>140</v>
      </c>
      <c r="R67" s="303"/>
      <c r="S67" s="306"/>
      <c r="T67" s="307"/>
    </row>
    <row r="68" spans="1:75" s="31" customFormat="1">
      <c r="A68" s="113" t="s">
        <v>131</v>
      </c>
      <c r="B68" s="309" t="s">
        <v>141</v>
      </c>
      <c r="C68" s="115" t="s">
        <v>27</v>
      </c>
      <c r="D68" s="310"/>
      <c r="E68" s="117"/>
      <c r="F68" s="43"/>
      <c r="G68" s="43"/>
      <c r="H68" s="43"/>
      <c r="I68" s="43"/>
      <c r="J68" s="311">
        <v>348750</v>
      </c>
      <c r="K68" s="43"/>
      <c r="L68" s="312">
        <v>290625</v>
      </c>
      <c r="M68" s="43"/>
      <c r="N68" s="313"/>
      <c r="O68" s="43"/>
      <c r="P68" s="314"/>
      <c r="Q68" s="43"/>
      <c r="R68" s="45"/>
      <c r="S68" s="44"/>
      <c r="T68" s="30"/>
    </row>
    <row r="69" spans="1:75" s="31" customFormat="1">
      <c r="A69" s="595" t="s">
        <v>142</v>
      </c>
      <c r="B69" s="596"/>
      <c r="C69" s="597"/>
      <c r="D69" s="106" t="s">
        <v>143</v>
      </c>
      <c r="E69" s="315">
        <v>1250000</v>
      </c>
      <c r="F69" s="108">
        <v>1162500</v>
      </c>
      <c r="G69" s="316"/>
      <c r="H69" s="108"/>
      <c r="I69" s="108">
        <v>348750</v>
      </c>
      <c r="J69" s="316"/>
      <c r="K69" s="108"/>
      <c r="L69" s="317">
        <v>290625</v>
      </c>
      <c r="M69" s="108"/>
      <c r="N69" s="318"/>
      <c r="O69" s="108">
        <v>290625</v>
      </c>
      <c r="P69" s="319"/>
      <c r="Q69" s="108">
        <v>232500</v>
      </c>
      <c r="R69" s="109"/>
      <c r="S69" s="29"/>
      <c r="T69" s="30"/>
    </row>
    <row r="70" spans="1:75" s="31" customFormat="1" ht="21.75" customHeight="1">
      <c r="A70" s="598"/>
      <c r="B70" s="599"/>
      <c r="C70" s="600"/>
      <c r="D70" s="110"/>
      <c r="E70" s="320"/>
      <c r="F70" s="112"/>
      <c r="G70" s="36"/>
      <c r="H70" s="34"/>
      <c r="I70" s="34" t="s">
        <v>137</v>
      </c>
      <c r="J70" s="36"/>
      <c r="K70" s="34"/>
      <c r="L70" s="321" t="s">
        <v>138</v>
      </c>
      <c r="M70" s="34"/>
      <c r="N70" s="322"/>
      <c r="O70" s="34" t="s">
        <v>139</v>
      </c>
      <c r="P70" s="323"/>
      <c r="Q70" s="34" t="s">
        <v>140</v>
      </c>
      <c r="R70" s="35"/>
      <c r="S70" s="29"/>
      <c r="T70" s="30"/>
    </row>
    <row r="71" spans="1:75" s="31" customFormat="1">
      <c r="A71" s="324" t="s">
        <v>131</v>
      </c>
      <c r="B71" s="309" t="s">
        <v>141</v>
      </c>
      <c r="C71" s="115" t="s">
        <v>27</v>
      </c>
      <c r="D71" s="310"/>
      <c r="E71" s="117"/>
      <c r="F71" s="43"/>
      <c r="G71" s="43"/>
      <c r="H71" s="112"/>
      <c r="I71" s="325"/>
      <c r="J71" s="326">
        <v>348750</v>
      </c>
      <c r="K71" s="112"/>
      <c r="L71" s="327">
        <v>290625</v>
      </c>
      <c r="M71" s="112"/>
      <c r="N71" s="328"/>
      <c r="O71" s="112"/>
      <c r="P71" s="329"/>
      <c r="Q71" s="112"/>
      <c r="R71" s="28"/>
      <c r="S71" s="29"/>
      <c r="T71" s="30"/>
    </row>
    <row r="72" spans="1:75" s="31" customFormat="1">
      <c r="A72" s="595" t="s">
        <v>144</v>
      </c>
      <c r="B72" s="596"/>
      <c r="C72" s="597"/>
      <c r="D72" s="297" t="s">
        <v>145</v>
      </c>
      <c r="E72" s="330">
        <v>1000000</v>
      </c>
      <c r="F72" s="71">
        <v>930000</v>
      </c>
      <c r="G72" s="153"/>
      <c r="H72" s="153"/>
      <c r="I72" s="331"/>
      <c r="J72" s="153">
        <v>279000</v>
      </c>
      <c r="K72" s="153"/>
      <c r="L72" s="153">
        <v>279000</v>
      </c>
      <c r="M72" s="166"/>
      <c r="N72" s="153"/>
      <c r="O72" s="153">
        <v>186000</v>
      </c>
      <c r="P72" s="166"/>
      <c r="Q72" s="153"/>
      <c r="R72" s="153">
        <v>186000</v>
      </c>
      <c r="S72" s="153"/>
      <c r="T72" s="332"/>
      <c r="U72" s="333"/>
      <c r="V72" s="333"/>
      <c r="W72" s="333"/>
      <c r="X72" s="334"/>
      <c r="Y72" s="334"/>
      <c r="Z72" s="334"/>
      <c r="AA72" s="334"/>
      <c r="AB72" s="334"/>
      <c r="AC72" s="334"/>
      <c r="AD72" s="334"/>
      <c r="AE72" s="334"/>
      <c r="AF72" s="334"/>
      <c r="AG72" s="334"/>
      <c r="AH72" s="334"/>
      <c r="AI72" s="334"/>
      <c r="AJ72" s="334"/>
      <c r="AK72" s="334"/>
      <c r="AL72" s="334"/>
      <c r="AM72" s="334"/>
      <c r="AN72" s="334"/>
      <c r="AO72" s="334"/>
      <c r="AP72" s="334"/>
      <c r="AQ72" s="334"/>
      <c r="AR72" s="334"/>
      <c r="AS72" s="334"/>
      <c r="AT72" s="334"/>
      <c r="AU72" s="334"/>
      <c r="AV72" s="334"/>
      <c r="AW72" s="334"/>
      <c r="AX72" s="334"/>
      <c r="AY72" s="334"/>
      <c r="AZ72" s="334"/>
      <c r="BA72" s="334"/>
      <c r="BB72" s="334"/>
      <c r="BC72" s="334"/>
      <c r="BD72" s="334"/>
      <c r="BE72" s="334"/>
      <c r="BF72" s="334"/>
      <c r="BG72" s="334"/>
      <c r="BH72" s="334"/>
      <c r="BI72" s="334"/>
      <c r="BJ72" s="334"/>
      <c r="BK72" s="334"/>
      <c r="BL72" s="334"/>
      <c r="BM72" s="334"/>
      <c r="BN72" s="334"/>
      <c r="BO72" s="334"/>
      <c r="BP72" s="334"/>
      <c r="BQ72" s="334"/>
      <c r="BR72" s="334"/>
      <c r="BS72" s="334"/>
      <c r="BT72" s="334"/>
      <c r="BU72" s="334"/>
      <c r="BV72" s="334"/>
      <c r="BW72" s="334"/>
    </row>
    <row r="73" spans="1:75" s="31" customFormat="1" ht="20.25" customHeight="1">
      <c r="A73" s="598"/>
      <c r="B73" s="599"/>
      <c r="C73" s="600"/>
      <c r="D73" s="300"/>
      <c r="E73" s="111"/>
      <c r="F73" s="27"/>
      <c r="G73" s="33"/>
      <c r="H73" s="36"/>
      <c r="I73" s="335"/>
      <c r="J73" s="36" t="s">
        <v>146</v>
      </c>
      <c r="K73" s="335"/>
      <c r="L73" s="36" t="s">
        <v>147</v>
      </c>
      <c r="M73" s="36"/>
      <c r="N73" s="335"/>
      <c r="O73" s="36" t="s">
        <v>148</v>
      </c>
      <c r="P73" s="36"/>
      <c r="Q73" s="34"/>
      <c r="R73" s="36" t="s">
        <v>149</v>
      </c>
      <c r="S73" s="29"/>
      <c r="T73" s="332"/>
      <c r="U73" s="333"/>
      <c r="V73" s="333"/>
      <c r="W73" s="333"/>
      <c r="X73" s="334"/>
      <c r="Y73" s="334"/>
      <c r="Z73" s="334"/>
      <c r="AA73" s="334"/>
      <c r="AB73" s="334"/>
      <c r="AC73" s="334"/>
      <c r="AD73" s="334"/>
      <c r="AE73" s="334"/>
      <c r="AF73" s="334"/>
      <c r="AG73" s="334"/>
      <c r="AH73" s="334"/>
      <c r="AI73" s="334"/>
      <c r="AJ73" s="334"/>
      <c r="AK73" s="334"/>
      <c r="AL73" s="334"/>
      <c r="AM73" s="334"/>
      <c r="AN73" s="334"/>
      <c r="AO73" s="334"/>
      <c r="AP73" s="334"/>
      <c r="AQ73" s="334"/>
      <c r="AR73" s="334"/>
      <c r="AS73" s="334"/>
      <c r="AT73" s="334"/>
      <c r="AU73" s="334"/>
      <c r="AV73" s="334"/>
      <c r="AW73" s="334"/>
      <c r="AX73" s="334"/>
      <c r="AY73" s="334"/>
      <c r="AZ73" s="334"/>
      <c r="BA73" s="334"/>
      <c r="BB73" s="334"/>
      <c r="BC73" s="334"/>
      <c r="BD73" s="334"/>
      <c r="BE73" s="334"/>
      <c r="BF73" s="334"/>
      <c r="BG73" s="334"/>
      <c r="BH73" s="334"/>
      <c r="BI73" s="334"/>
      <c r="BJ73" s="334"/>
      <c r="BK73" s="334"/>
      <c r="BL73" s="334"/>
      <c r="BM73" s="334"/>
      <c r="BN73" s="334"/>
      <c r="BO73" s="334"/>
      <c r="BP73" s="334"/>
      <c r="BQ73" s="334"/>
      <c r="BR73" s="334"/>
      <c r="BS73" s="334"/>
      <c r="BT73" s="334"/>
      <c r="BU73" s="334"/>
      <c r="BV73" s="334"/>
      <c r="BW73" s="334"/>
    </row>
    <row r="74" spans="1:75" s="31" customFormat="1">
      <c r="A74" s="113" t="s">
        <v>150</v>
      </c>
      <c r="B74" s="309" t="s">
        <v>151</v>
      </c>
      <c r="C74" s="115" t="s">
        <v>27</v>
      </c>
      <c r="D74" s="310"/>
      <c r="E74" s="117"/>
      <c r="F74" s="43"/>
      <c r="G74" s="45"/>
      <c r="H74" s="45"/>
      <c r="I74" s="45"/>
      <c r="J74" s="47">
        <v>279000</v>
      </c>
      <c r="K74" s="45"/>
      <c r="L74" s="47">
        <v>279000</v>
      </c>
      <c r="M74" s="45"/>
      <c r="N74" s="336"/>
      <c r="O74" s="45"/>
      <c r="P74" s="45"/>
      <c r="Q74" s="45"/>
      <c r="R74" s="45"/>
      <c r="S74" s="44"/>
      <c r="T74" s="30"/>
      <c r="X74" s="334"/>
      <c r="Y74" s="334"/>
      <c r="Z74" s="334"/>
      <c r="AA74" s="334"/>
      <c r="AB74" s="334"/>
      <c r="AC74" s="334"/>
      <c r="AD74" s="334"/>
      <c r="AE74" s="334"/>
      <c r="AF74" s="334"/>
      <c r="AG74" s="334"/>
      <c r="AH74" s="334"/>
      <c r="AI74" s="334"/>
      <c r="AJ74" s="334"/>
      <c r="AK74" s="334"/>
      <c r="AL74" s="334"/>
      <c r="AM74" s="334"/>
      <c r="AN74" s="334"/>
      <c r="AO74" s="334"/>
      <c r="AP74" s="334"/>
      <c r="AQ74" s="334"/>
      <c r="AR74" s="334"/>
      <c r="AS74" s="334"/>
      <c r="AT74" s="334"/>
      <c r="AU74" s="334"/>
      <c r="AV74" s="334"/>
      <c r="AW74" s="334"/>
      <c r="AX74" s="334"/>
      <c r="AY74" s="334"/>
      <c r="AZ74" s="334"/>
      <c r="BA74" s="334"/>
      <c r="BB74" s="334"/>
      <c r="BC74" s="334"/>
      <c r="BD74" s="334"/>
      <c r="BE74" s="334"/>
      <c r="BF74" s="334"/>
      <c r="BG74" s="334"/>
      <c r="BH74" s="334"/>
      <c r="BI74" s="334"/>
      <c r="BJ74" s="334"/>
      <c r="BK74" s="334"/>
      <c r="BL74" s="334"/>
      <c r="BM74" s="334"/>
      <c r="BN74" s="334"/>
      <c r="BO74" s="334"/>
      <c r="BP74" s="334"/>
      <c r="BQ74" s="334"/>
      <c r="BR74" s="334"/>
      <c r="BS74" s="334"/>
      <c r="BT74" s="334"/>
      <c r="BU74" s="334"/>
      <c r="BV74" s="334"/>
      <c r="BW74" s="334"/>
    </row>
    <row r="75" spans="1:75" s="31" customFormat="1" ht="24.75" customHeight="1">
      <c r="A75" s="337" t="s">
        <v>152</v>
      </c>
      <c r="B75" s="338"/>
      <c r="C75" s="339"/>
      <c r="D75" s="300" t="s">
        <v>153</v>
      </c>
      <c r="E75" s="340">
        <v>1250000</v>
      </c>
      <c r="F75" s="71">
        <v>1162500</v>
      </c>
      <c r="G75" s="153"/>
      <c r="H75" s="151"/>
      <c r="I75" s="71"/>
      <c r="J75" s="151">
        <v>348750</v>
      </c>
      <c r="K75" s="71"/>
      <c r="L75" s="151">
        <v>348750</v>
      </c>
      <c r="M75" s="151"/>
      <c r="N75" s="71"/>
      <c r="O75" s="71">
        <v>232500</v>
      </c>
      <c r="P75" s="151"/>
      <c r="Q75" s="71"/>
      <c r="R75" s="151">
        <v>232500</v>
      </c>
      <c r="S75" s="71"/>
      <c r="T75" s="30"/>
    </row>
    <row r="76" spans="1:75" s="31" customFormat="1" ht="22">
      <c r="A76" s="341"/>
      <c r="B76" s="342"/>
      <c r="C76" s="343"/>
      <c r="D76" s="300"/>
      <c r="E76" s="344"/>
      <c r="F76" s="27"/>
      <c r="G76" s="345"/>
      <c r="H76" s="33"/>
      <c r="I76" s="335"/>
      <c r="J76" s="36" t="s">
        <v>146</v>
      </c>
      <c r="K76" s="335"/>
      <c r="L76" s="34" t="s">
        <v>147</v>
      </c>
      <c r="M76" s="36"/>
      <c r="N76" s="335"/>
      <c r="O76" s="34" t="s">
        <v>148</v>
      </c>
      <c r="P76" s="36"/>
      <c r="Q76" s="34"/>
      <c r="R76" s="36" t="s">
        <v>149</v>
      </c>
      <c r="S76" s="29"/>
      <c r="T76" s="30"/>
    </row>
    <row r="77" spans="1:75" s="31" customFormat="1">
      <c r="A77" s="113" t="s">
        <v>150</v>
      </c>
      <c r="B77" s="309" t="s">
        <v>151</v>
      </c>
      <c r="C77" s="115" t="s">
        <v>27</v>
      </c>
      <c r="D77" s="310"/>
      <c r="E77" s="117"/>
      <c r="F77" s="43"/>
      <c r="G77" s="45"/>
      <c r="H77" s="45"/>
      <c r="I77" s="171"/>
      <c r="J77" s="346">
        <v>348750</v>
      </c>
      <c r="K77" s="347"/>
      <c r="L77" s="348">
        <v>348750</v>
      </c>
      <c r="M77" s="347"/>
      <c r="N77" s="171"/>
      <c r="O77" s="171"/>
      <c r="P77" s="347"/>
      <c r="Q77" s="45"/>
      <c r="R77" s="45"/>
      <c r="S77" s="44"/>
      <c r="T77" s="30"/>
    </row>
    <row r="78" spans="1:75" s="31" customFormat="1">
      <c r="A78" s="595" t="s">
        <v>154</v>
      </c>
      <c r="B78" s="596"/>
      <c r="C78" s="597"/>
      <c r="D78" s="110" t="s">
        <v>155</v>
      </c>
      <c r="E78" s="340">
        <v>1000000</v>
      </c>
      <c r="F78" s="27">
        <v>930000</v>
      </c>
      <c r="G78" s="29"/>
      <c r="H78" s="29"/>
      <c r="I78" s="29"/>
      <c r="J78" s="29">
        <v>279000</v>
      </c>
      <c r="K78" s="29"/>
      <c r="L78" s="29">
        <v>279000</v>
      </c>
      <c r="M78" s="29"/>
      <c r="N78" s="29"/>
      <c r="O78" s="29">
        <v>186000</v>
      </c>
      <c r="P78" s="29"/>
      <c r="Q78" s="29"/>
      <c r="R78" s="29">
        <v>186000</v>
      </c>
      <c r="S78" s="29"/>
      <c r="T78" s="30"/>
      <c r="U78" s="334"/>
      <c r="V78" s="334"/>
      <c r="W78" s="334"/>
    </row>
    <row r="79" spans="1:75" s="31" customFormat="1" ht="30" customHeight="1">
      <c r="A79" s="598"/>
      <c r="B79" s="599"/>
      <c r="C79" s="600"/>
      <c r="D79" s="300"/>
      <c r="E79" s="349"/>
      <c r="F79" s="27"/>
      <c r="G79" s="36"/>
      <c r="H79" s="36"/>
      <c r="I79" s="34"/>
      <c r="J79" s="34" t="s">
        <v>146</v>
      </c>
      <c r="K79" s="34"/>
      <c r="L79" s="34" t="s">
        <v>147</v>
      </c>
      <c r="M79" s="34"/>
      <c r="N79" s="34"/>
      <c r="O79" s="34" t="s">
        <v>148</v>
      </c>
      <c r="P79" s="34"/>
      <c r="Q79" s="34"/>
      <c r="R79" s="36" t="s">
        <v>149</v>
      </c>
      <c r="S79" s="156"/>
      <c r="T79" s="30"/>
      <c r="U79" s="334"/>
      <c r="V79" s="334"/>
      <c r="W79" s="334"/>
    </row>
    <row r="80" spans="1:75" s="31" customFormat="1">
      <c r="A80" s="113" t="s">
        <v>150</v>
      </c>
      <c r="B80" s="309" t="s">
        <v>151</v>
      </c>
      <c r="C80" s="115" t="s">
        <v>27</v>
      </c>
      <c r="D80" s="310"/>
      <c r="E80" s="117"/>
      <c r="F80" s="43"/>
      <c r="G80" s="45"/>
      <c r="H80" s="45"/>
      <c r="I80" s="45"/>
      <c r="J80" s="47">
        <v>279000</v>
      </c>
      <c r="K80" s="45"/>
      <c r="L80" s="47">
        <v>279000</v>
      </c>
      <c r="M80" s="45"/>
      <c r="N80" s="45"/>
      <c r="O80" s="45"/>
      <c r="P80" s="45"/>
      <c r="Q80" s="45"/>
      <c r="R80" s="45"/>
      <c r="S80" s="44"/>
      <c r="T80" s="30"/>
      <c r="U80" s="334"/>
      <c r="V80" s="334"/>
      <c r="W80" s="334"/>
    </row>
    <row r="81" spans="1:75" s="31" customFormat="1">
      <c r="A81" s="595" t="s">
        <v>156</v>
      </c>
      <c r="B81" s="596"/>
      <c r="C81" s="597"/>
      <c r="D81" s="300" t="s">
        <v>157</v>
      </c>
      <c r="E81" s="330">
        <v>1250000</v>
      </c>
      <c r="F81" s="71">
        <v>1162500</v>
      </c>
      <c r="G81" s="153"/>
      <c r="H81" s="153"/>
      <c r="I81" s="153"/>
      <c r="J81" s="153">
        <v>348750</v>
      </c>
      <c r="K81" s="153"/>
      <c r="L81" s="153">
        <v>348750</v>
      </c>
      <c r="M81" s="153"/>
      <c r="N81" s="153"/>
      <c r="O81" s="153">
        <v>232500</v>
      </c>
      <c r="P81" s="153"/>
      <c r="Q81" s="153"/>
      <c r="R81" s="153">
        <v>232500</v>
      </c>
      <c r="S81" s="153"/>
      <c r="T81" s="30"/>
    </row>
    <row r="82" spans="1:75" s="356" customFormat="1" ht="22.5" customHeight="1">
      <c r="A82" s="598"/>
      <c r="B82" s="599"/>
      <c r="C82" s="600"/>
      <c r="D82" s="300"/>
      <c r="E82" s="350"/>
      <c r="F82" s="351"/>
      <c r="G82" s="352"/>
      <c r="H82" s="353"/>
      <c r="I82" s="335"/>
      <c r="J82" s="335" t="s">
        <v>146</v>
      </c>
      <c r="K82" s="335"/>
      <c r="L82" s="335" t="s">
        <v>147</v>
      </c>
      <c r="M82" s="335"/>
      <c r="N82" s="335"/>
      <c r="O82" s="335" t="s">
        <v>148</v>
      </c>
      <c r="P82" s="335"/>
      <c r="Q82" s="335"/>
      <c r="R82" s="335" t="s">
        <v>149</v>
      </c>
      <c r="S82" s="354"/>
      <c r="T82" s="355"/>
    </row>
    <row r="83" spans="1:75" s="31" customFormat="1">
      <c r="A83" s="113" t="s">
        <v>150</v>
      </c>
      <c r="B83" s="309" t="s">
        <v>151</v>
      </c>
      <c r="C83" s="115" t="s">
        <v>27</v>
      </c>
      <c r="D83" s="310"/>
      <c r="E83" s="117"/>
      <c r="F83" s="43"/>
      <c r="G83" s="45"/>
      <c r="H83" s="45"/>
      <c r="I83" s="45"/>
      <c r="J83" s="47">
        <v>348750</v>
      </c>
      <c r="K83" s="45"/>
      <c r="L83" s="348">
        <v>348750</v>
      </c>
      <c r="M83" s="45"/>
      <c r="N83" s="357"/>
      <c r="O83" s="45"/>
      <c r="P83" s="45"/>
      <c r="Q83" s="45"/>
      <c r="R83" s="45"/>
      <c r="S83" s="44"/>
      <c r="T83" s="30"/>
    </row>
    <row r="84" spans="1:75" s="333" customFormat="1" ht="23.25" customHeight="1">
      <c r="A84" s="358" t="s">
        <v>158</v>
      </c>
      <c r="B84" s="359"/>
      <c r="C84" s="360"/>
      <c r="D84" s="110" t="s">
        <v>159</v>
      </c>
      <c r="E84" s="315">
        <v>1250000</v>
      </c>
      <c r="F84" s="361">
        <v>1162500</v>
      </c>
      <c r="G84" s="165"/>
      <c r="H84" s="165"/>
      <c r="I84" s="165"/>
      <c r="J84" s="165">
        <v>348750</v>
      </c>
      <c r="K84" s="165"/>
      <c r="L84" s="165">
        <v>348750</v>
      </c>
      <c r="M84" s="165"/>
      <c r="N84" s="165"/>
      <c r="O84" s="165">
        <v>232500</v>
      </c>
      <c r="P84" s="165"/>
      <c r="Q84" s="165"/>
      <c r="R84" s="165">
        <v>232500</v>
      </c>
      <c r="S84" s="165"/>
      <c r="T84" s="30"/>
      <c r="U84" s="31"/>
      <c r="V84" s="31"/>
      <c r="W84" s="31"/>
      <c r="X84" s="334"/>
      <c r="Y84" s="334"/>
      <c r="Z84" s="334"/>
      <c r="AA84" s="334"/>
      <c r="AB84" s="334"/>
      <c r="AC84" s="334"/>
      <c r="AD84" s="334"/>
      <c r="AE84" s="334"/>
      <c r="AF84" s="334"/>
      <c r="AG84" s="334"/>
      <c r="AH84" s="334"/>
      <c r="AI84" s="334"/>
      <c r="AJ84" s="334"/>
      <c r="AK84" s="334"/>
      <c r="AL84" s="334"/>
      <c r="AM84" s="334"/>
      <c r="AN84" s="334"/>
      <c r="AO84" s="334"/>
      <c r="AP84" s="334"/>
      <c r="AQ84" s="334"/>
      <c r="AR84" s="334"/>
      <c r="AS84" s="334"/>
      <c r="AT84" s="334"/>
      <c r="AU84" s="334"/>
      <c r="AV84" s="334"/>
      <c r="AW84" s="334"/>
      <c r="AX84" s="334"/>
      <c r="AY84" s="334"/>
      <c r="AZ84" s="334"/>
      <c r="BA84" s="334"/>
      <c r="BB84" s="334"/>
      <c r="BC84" s="334"/>
      <c r="BD84" s="334"/>
      <c r="BE84" s="334"/>
      <c r="BF84" s="334"/>
      <c r="BG84" s="334"/>
      <c r="BH84" s="334"/>
      <c r="BI84" s="334"/>
      <c r="BJ84" s="334"/>
      <c r="BK84" s="334"/>
      <c r="BL84" s="334"/>
      <c r="BM84" s="334"/>
      <c r="BN84" s="334"/>
      <c r="BO84" s="334"/>
      <c r="BP84" s="334"/>
      <c r="BQ84" s="334"/>
      <c r="BR84" s="334"/>
      <c r="BS84" s="334"/>
      <c r="BT84" s="334"/>
      <c r="BU84" s="334"/>
      <c r="BV84" s="334"/>
      <c r="BW84" s="334"/>
    </row>
    <row r="85" spans="1:75" s="333" customFormat="1">
      <c r="A85" s="362"/>
      <c r="B85" s="363"/>
      <c r="C85" s="364"/>
      <c r="D85" s="110"/>
      <c r="E85" s="365"/>
      <c r="F85" s="366"/>
      <c r="G85" s="367"/>
      <c r="H85" s="36"/>
      <c r="I85" s="36"/>
      <c r="J85" s="34" t="s">
        <v>146</v>
      </c>
      <c r="K85" s="36"/>
      <c r="L85" s="34" t="s">
        <v>147</v>
      </c>
      <c r="M85" s="34"/>
      <c r="N85" s="36"/>
      <c r="O85" s="34" t="s">
        <v>148</v>
      </c>
      <c r="P85" s="36"/>
      <c r="Q85" s="34"/>
      <c r="R85" s="36" t="s">
        <v>149</v>
      </c>
      <c r="S85" s="150"/>
      <c r="T85" s="30"/>
      <c r="U85" s="31"/>
      <c r="V85" s="31"/>
      <c r="W85" s="31"/>
      <c r="X85" s="334"/>
      <c r="Y85" s="334"/>
      <c r="Z85" s="334"/>
      <c r="AA85" s="334"/>
      <c r="AB85" s="334"/>
      <c r="AC85" s="334"/>
      <c r="AD85" s="334"/>
      <c r="AE85" s="334"/>
      <c r="AF85" s="334"/>
      <c r="AG85" s="334"/>
      <c r="AH85" s="334"/>
      <c r="AI85" s="334"/>
      <c r="AJ85" s="334"/>
      <c r="AK85" s="334"/>
      <c r="AL85" s="334"/>
      <c r="AM85" s="334"/>
      <c r="AN85" s="334"/>
      <c r="AO85" s="334"/>
      <c r="AP85" s="334"/>
      <c r="AQ85" s="334"/>
      <c r="AR85" s="334"/>
      <c r="AS85" s="334"/>
      <c r="AT85" s="334"/>
      <c r="AU85" s="334"/>
      <c r="AV85" s="334"/>
      <c r="AW85" s="334"/>
      <c r="AX85" s="334"/>
      <c r="AY85" s="334"/>
      <c r="AZ85" s="334"/>
      <c r="BA85" s="334"/>
      <c r="BB85" s="334"/>
      <c r="BC85" s="334"/>
      <c r="BD85" s="334"/>
      <c r="BE85" s="334"/>
      <c r="BF85" s="334"/>
      <c r="BG85" s="334"/>
      <c r="BH85" s="334"/>
      <c r="BI85" s="334"/>
      <c r="BJ85" s="334"/>
      <c r="BK85" s="334"/>
      <c r="BL85" s="334"/>
      <c r="BM85" s="334"/>
      <c r="BN85" s="334"/>
      <c r="BO85" s="334"/>
      <c r="BP85" s="334"/>
      <c r="BQ85" s="334"/>
      <c r="BR85" s="334"/>
      <c r="BS85" s="334"/>
      <c r="BT85" s="334"/>
      <c r="BU85" s="334"/>
      <c r="BV85" s="334"/>
      <c r="BW85" s="334"/>
    </row>
    <row r="86" spans="1:75" s="333" customFormat="1">
      <c r="A86" s="113" t="s">
        <v>150</v>
      </c>
      <c r="B86" s="368" t="s">
        <v>151</v>
      </c>
      <c r="C86" s="115" t="s">
        <v>27</v>
      </c>
      <c r="D86" s="310"/>
      <c r="E86" s="117"/>
      <c r="F86" s="43"/>
      <c r="G86" s="43"/>
      <c r="H86" s="43"/>
      <c r="I86" s="43"/>
      <c r="J86" s="369">
        <v>348750</v>
      </c>
      <c r="K86" s="43"/>
      <c r="L86" s="348">
        <v>348750</v>
      </c>
      <c r="M86" s="43"/>
      <c r="N86" s="43"/>
      <c r="O86" s="43"/>
      <c r="P86" s="43"/>
      <c r="Q86" s="43"/>
      <c r="R86" s="43"/>
      <c r="S86" s="370"/>
      <c r="T86" s="30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</row>
    <row r="87" spans="1:75" s="31" customFormat="1">
      <c r="A87" s="595" t="s">
        <v>160</v>
      </c>
      <c r="B87" s="596"/>
      <c r="C87" s="597"/>
      <c r="D87" s="110" t="s">
        <v>161</v>
      </c>
      <c r="E87" s="371">
        <v>1250000</v>
      </c>
      <c r="F87" s="361">
        <v>1162500</v>
      </c>
      <c r="G87" s="165"/>
      <c r="H87" s="165"/>
      <c r="I87" s="165"/>
      <c r="J87" s="165">
        <v>348750</v>
      </c>
      <c r="K87" s="165"/>
      <c r="L87" s="165">
        <v>348750</v>
      </c>
      <c r="M87" s="165"/>
      <c r="N87" s="165"/>
      <c r="O87" s="165">
        <v>232500</v>
      </c>
      <c r="P87" s="165"/>
      <c r="Q87" s="165"/>
      <c r="R87" s="165">
        <v>232500</v>
      </c>
      <c r="S87" s="165"/>
      <c r="T87" s="30"/>
    </row>
    <row r="88" spans="1:75" s="31" customFormat="1" ht="23.25" customHeight="1">
      <c r="A88" s="598"/>
      <c r="B88" s="599"/>
      <c r="C88" s="600"/>
      <c r="D88" s="110"/>
      <c r="E88" s="372"/>
      <c r="F88" s="366"/>
      <c r="G88" s="367"/>
      <c r="H88" s="36"/>
      <c r="I88" s="36"/>
      <c r="J88" s="36" t="s">
        <v>146</v>
      </c>
      <c r="K88" s="34"/>
      <c r="L88" s="36" t="s">
        <v>147</v>
      </c>
      <c r="M88" s="34"/>
      <c r="N88" s="36"/>
      <c r="O88" s="36" t="s">
        <v>148</v>
      </c>
      <c r="P88" s="36"/>
      <c r="Q88" s="34"/>
      <c r="R88" s="36" t="s">
        <v>149</v>
      </c>
      <c r="S88" s="150"/>
      <c r="T88" s="30"/>
    </row>
    <row r="89" spans="1:75" s="31" customFormat="1">
      <c r="A89" s="113" t="s">
        <v>150</v>
      </c>
      <c r="B89" s="368" t="s">
        <v>151</v>
      </c>
      <c r="C89" s="115" t="s">
        <v>27</v>
      </c>
      <c r="D89" s="310"/>
      <c r="E89" s="117"/>
      <c r="F89" s="43"/>
      <c r="G89" s="373"/>
      <c r="H89" s="373"/>
      <c r="I89" s="43"/>
      <c r="J89" s="369">
        <v>348750</v>
      </c>
      <c r="K89" s="43"/>
      <c r="L89" s="348">
        <v>348750</v>
      </c>
      <c r="M89" s="43"/>
      <c r="N89" s="43"/>
      <c r="O89" s="43"/>
      <c r="P89" s="43"/>
      <c r="Q89" s="43"/>
      <c r="R89" s="373"/>
      <c r="S89" s="370"/>
      <c r="T89" s="30"/>
    </row>
    <row r="90" spans="1:75" s="31" customFormat="1">
      <c r="A90" s="595" t="s">
        <v>162</v>
      </c>
      <c r="B90" s="596"/>
      <c r="C90" s="597"/>
      <c r="D90" s="110" t="s">
        <v>163</v>
      </c>
      <c r="E90" s="371">
        <v>1250000</v>
      </c>
      <c r="F90" s="361">
        <v>1162500</v>
      </c>
      <c r="G90" s="165"/>
      <c r="H90" s="165"/>
      <c r="I90" s="165"/>
      <c r="J90" s="165">
        <v>348750</v>
      </c>
      <c r="K90" s="165"/>
      <c r="L90" s="165">
        <v>348750</v>
      </c>
      <c r="M90" s="165"/>
      <c r="N90" s="165"/>
      <c r="O90" s="165">
        <v>232500</v>
      </c>
      <c r="P90" s="165"/>
      <c r="Q90" s="165"/>
      <c r="R90" s="165">
        <v>232500</v>
      </c>
      <c r="S90" s="165"/>
      <c r="T90" s="30"/>
    </row>
    <row r="91" spans="1:75" s="31" customFormat="1" ht="28.5" customHeight="1">
      <c r="A91" s="598"/>
      <c r="B91" s="599"/>
      <c r="C91" s="600"/>
      <c r="D91" s="110"/>
      <c r="E91" s="372"/>
      <c r="F91" s="366"/>
      <c r="G91" s="367"/>
      <c r="H91" s="36"/>
      <c r="I91" s="36"/>
      <c r="J91" s="34" t="s">
        <v>146</v>
      </c>
      <c r="K91" s="34"/>
      <c r="L91" s="34" t="s">
        <v>147</v>
      </c>
      <c r="M91" s="34"/>
      <c r="N91" s="36"/>
      <c r="O91" s="34" t="s">
        <v>148</v>
      </c>
      <c r="P91" s="36"/>
      <c r="Q91" s="34"/>
      <c r="R91" s="36" t="s">
        <v>149</v>
      </c>
      <c r="S91" s="150"/>
      <c r="T91" s="30"/>
    </row>
    <row r="92" spans="1:75" s="31" customFormat="1">
      <c r="A92" s="113" t="s">
        <v>150</v>
      </c>
      <c r="B92" s="368" t="s">
        <v>151</v>
      </c>
      <c r="C92" s="115" t="s">
        <v>27</v>
      </c>
      <c r="D92" s="310"/>
      <c r="E92" s="117"/>
      <c r="F92" s="43"/>
      <c r="G92" s="373"/>
      <c r="H92" s="373"/>
      <c r="I92" s="43"/>
      <c r="J92" s="369">
        <v>348750</v>
      </c>
      <c r="K92" s="43"/>
      <c r="L92" s="348">
        <v>348750</v>
      </c>
      <c r="M92" s="43"/>
      <c r="N92" s="43"/>
      <c r="O92" s="43"/>
      <c r="P92" s="43"/>
      <c r="Q92" s="43"/>
      <c r="R92" s="373"/>
      <c r="S92" s="370"/>
      <c r="T92" s="30"/>
    </row>
    <row r="93" spans="1:75" s="334" customFormat="1">
      <c r="A93" s="595" t="s">
        <v>164</v>
      </c>
      <c r="B93" s="596"/>
      <c r="C93" s="597"/>
      <c r="D93" s="110" t="s">
        <v>165</v>
      </c>
      <c r="E93" s="371">
        <v>1250000</v>
      </c>
      <c r="F93" s="361">
        <v>1162500</v>
      </c>
      <c r="G93" s="165"/>
      <c r="H93" s="165"/>
      <c r="I93" s="165"/>
      <c r="J93" s="165">
        <v>348750</v>
      </c>
      <c r="K93" s="165"/>
      <c r="L93" s="165">
        <v>348750</v>
      </c>
      <c r="M93" s="165"/>
      <c r="N93" s="165"/>
      <c r="O93" s="165">
        <v>232500</v>
      </c>
      <c r="P93" s="165"/>
      <c r="Q93" s="165"/>
      <c r="R93" s="165">
        <v>232500</v>
      </c>
      <c r="S93" s="165"/>
      <c r="T93" s="30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</row>
    <row r="94" spans="1:75" s="334" customFormat="1" ht="30" customHeight="1">
      <c r="A94" s="598"/>
      <c r="B94" s="599"/>
      <c r="C94" s="600"/>
      <c r="D94" s="110"/>
      <c r="E94" s="374"/>
      <c r="F94" s="366"/>
      <c r="G94" s="367"/>
      <c r="H94" s="36"/>
      <c r="I94" s="36"/>
      <c r="J94" s="36" t="s">
        <v>146</v>
      </c>
      <c r="K94" s="36"/>
      <c r="L94" s="36" t="s">
        <v>147</v>
      </c>
      <c r="M94" s="36"/>
      <c r="N94" s="36"/>
      <c r="O94" s="36" t="s">
        <v>148</v>
      </c>
      <c r="P94" s="36"/>
      <c r="Q94" s="36"/>
      <c r="R94" s="36" t="s">
        <v>149</v>
      </c>
      <c r="S94" s="150"/>
      <c r="T94" s="30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</row>
    <row r="95" spans="1:75" s="334" customFormat="1">
      <c r="A95" s="113" t="s">
        <v>150</v>
      </c>
      <c r="B95" s="368" t="s">
        <v>151</v>
      </c>
      <c r="C95" s="115" t="s">
        <v>27</v>
      </c>
      <c r="D95" s="310"/>
      <c r="E95" s="117"/>
      <c r="F95" s="43"/>
      <c r="G95" s="373"/>
      <c r="H95" s="370"/>
      <c r="I95" s="373"/>
      <c r="J95" s="375">
        <v>348750</v>
      </c>
      <c r="K95" s="370"/>
      <c r="L95" s="348">
        <v>348750</v>
      </c>
      <c r="M95" s="370"/>
      <c r="N95" s="373"/>
      <c r="O95" s="373"/>
      <c r="P95" s="370"/>
      <c r="Q95" s="373"/>
      <c r="R95" s="373"/>
      <c r="S95" s="370"/>
      <c r="T95" s="30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</row>
    <row r="96" spans="1:75" s="31" customFormat="1">
      <c r="A96" s="376" t="s">
        <v>166</v>
      </c>
      <c r="B96" s="377"/>
      <c r="C96" s="378"/>
      <c r="D96" s="300" t="s">
        <v>167</v>
      </c>
      <c r="E96" s="315">
        <v>1000000</v>
      </c>
      <c r="F96" s="71">
        <v>930000</v>
      </c>
      <c r="G96" s="153"/>
      <c r="H96" s="153"/>
      <c r="I96" s="153"/>
      <c r="J96" s="153">
        <v>279000</v>
      </c>
      <c r="K96" s="153"/>
      <c r="L96" s="165"/>
      <c r="M96" s="153">
        <v>325500</v>
      </c>
      <c r="N96" s="165"/>
      <c r="O96" s="165"/>
      <c r="P96" s="165">
        <v>232500</v>
      </c>
      <c r="Q96" s="165"/>
      <c r="R96" s="165">
        <v>93000</v>
      </c>
      <c r="S96" s="165"/>
      <c r="T96" s="30"/>
      <c r="X96" s="334"/>
      <c r="Y96" s="334"/>
      <c r="Z96" s="334"/>
      <c r="AA96" s="334"/>
      <c r="AB96" s="334"/>
      <c r="AC96" s="334"/>
      <c r="AD96" s="334"/>
      <c r="AE96" s="334"/>
      <c r="AF96" s="334"/>
      <c r="AG96" s="334"/>
      <c r="AH96" s="334"/>
      <c r="AI96" s="334"/>
      <c r="AJ96" s="334"/>
      <c r="AK96" s="334"/>
      <c r="AL96" s="334"/>
      <c r="AM96" s="334"/>
      <c r="AN96" s="334"/>
      <c r="AO96" s="334"/>
      <c r="AP96" s="334"/>
      <c r="AQ96" s="334"/>
      <c r="AR96" s="334"/>
      <c r="AS96" s="334"/>
      <c r="AT96" s="334"/>
      <c r="AU96" s="334"/>
      <c r="AV96" s="334"/>
      <c r="AW96" s="334"/>
      <c r="AX96" s="334"/>
      <c r="AY96" s="334"/>
      <c r="AZ96" s="334"/>
      <c r="BA96" s="334"/>
      <c r="BB96" s="334"/>
      <c r="BC96" s="334"/>
      <c r="BD96" s="334"/>
      <c r="BE96" s="334"/>
      <c r="BF96" s="334"/>
      <c r="BG96" s="334"/>
      <c r="BH96" s="334"/>
      <c r="BI96" s="334"/>
      <c r="BJ96" s="334"/>
      <c r="BK96" s="334"/>
      <c r="BL96" s="334"/>
      <c r="BM96" s="334"/>
      <c r="BN96" s="334"/>
      <c r="BO96" s="334"/>
      <c r="BP96" s="334"/>
      <c r="BQ96" s="334"/>
      <c r="BR96" s="334"/>
      <c r="BS96" s="334"/>
      <c r="BT96" s="334"/>
      <c r="BU96" s="334"/>
      <c r="BV96" s="334"/>
      <c r="BW96" s="334"/>
    </row>
    <row r="97" spans="1:75" s="31" customFormat="1">
      <c r="A97" s="379"/>
      <c r="B97" s="380"/>
      <c r="C97" s="381"/>
      <c r="D97" s="300"/>
      <c r="E97" s="382"/>
      <c r="F97" s="27"/>
      <c r="G97" s="33"/>
      <c r="H97" s="36"/>
      <c r="I97" s="36"/>
      <c r="J97" s="36" t="s">
        <v>146</v>
      </c>
      <c r="K97" s="36"/>
      <c r="L97" s="36"/>
      <c r="M97" s="36" t="s">
        <v>168</v>
      </c>
      <c r="N97" s="335"/>
      <c r="O97" s="335"/>
      <c r="P97" s="335" t="s">
        <v>169</v>
      </c>
      <c r="Q97" s="335"/>
      <c r="R97" s="335" t="s">
        <v>149</v>
      </c>
      <c r="S97" s="354"/>
      <c r="T97" s="30"/>
      <c r="X97" s="334"/>
      <c r="Y97" s="334"/>
      <c r="Z97" s="334"/>
      <c r="AA97" s="334"/>
      <c r="AB97" s="334"/>
      <c r="AC97" s="334"/>
      <c r="AD97" s="334"/>
      <c r="AE97" s="334"/>
      <c r="AF97" s="334"/>
      <c r="AG97" s="334"/>
      <c r="AH97" s="334"/>
      <c r="AI97" s="334"/>
      <c r="AJ97" s="334"/>
      <c r="AK97" s="334"/>
      <c r="AL97" s="334"/>
      <c r="AM97" s="334"/>
      <c r="AN97" s="334"/>
      <c r="AO97" s="334"/>
      <c r="AP97" s="334"/>
      <c r="AQ97" s="334"/>
      <c r="AR97" s="334"/>
      <c r="AS97" s="334"/>
      <c r="AT97" s="334"/>
      <c r="AU97" s="334"/>
      <c r="AV97" s="334"/>
      <c r="AW97" s="334"/>
      <c r="AX97" s="334"/>
      <c r="AY97" s="334"/>
      <c r="AZ97" s="334"/>
      <c r="BA97" s="334"/>
      <c r="BB97" s="334"/>
      <c r="BC97" s="334"/>
      <c r="BD97" s="334"/>
      <c r="BE97" s="334"/>
      <c r="BF97" s="334"/>
      <c r="BG97" s="334"/>
      <c r="BH97" s="334"/>
      <c r="BI97" s="334"/>
      <c r="BJ97" s="334"/>
      <c r="BK97" s="334"/>
      <c r="BL97" s="334"/>
      <c r="BM97" s="334"/>
      <c r="BN97" s="334"/>
      <c r="BO97" s="334"/>
      <c r="BP97" s="334"/>
      <c r="BQ97" s="334"/>
      <c r="BR97" s="334"/>
      <c r="BS97" s="334"/>
      <c r="BT97" s="334"/>
      <c r="BU97" s="334"/>
      <c r="BV97" s="334"/>
      <c r="BW97" s="334"/>
    </row>
    <row r="98" spans="1:75" s="31" customFormat="1">
      <c r="A98" s="113" t="s">
        <v>44</v>
      </c>
      <c r="B98" s="368" t="s">
        <v>151</v>
      </c>
      <c r="C98" s="115" t="s">
        <v>27</v>
      </c>
      <c r="D98" s="310"/>
      <c r="E98" s="117"/>
      <c r="F98" s="43"/>
      <c r="G98" s="45"/>
      <c r="H98" s="45"/>
      <c r="I98" s="45"/>
      <c r="J98" s="47">
        <v>279000</v>
      </c>
      <c r="K98" s="383"/>
      <c r="L98" s="45"/>
      <c r="M98" s="384">
        <v>325500</v>
      </c>
      <c r="N98" s="373"/>
      <c r="O98" s="373"/>
      <c r="P98" s="373"/>
      <c r="Q98" s="373"/>
      <c r="R98" s="373"/>
      <c r="S98" s="370"/>
      <c r="T98" s="30"/>
    </row>
    <row r="99" spans="1:75" s="31" customFormat="1">
      <c r="A99" s="376" t="s">
        <v>170</v>
      </c>
      <c r="B99" s="377"/>
      <c r="C99" s="378"/>
      <c r="D99" s="300" t="s">
        <v>171</v>
      </c>
      <c r="E99" s="315">
        <v>1250000</v>
      </c>
      <c r="F99" s="71">
        <v>1162500</v>
      </c>
      <c r="G99" s="153"/>
      <c r="H99" s="153"/>
      <c r="I99" s="153"/>
      <c r="J99" s="153">
        <v>348750</v>
      </c>
      <c r="K99" s="153"/>
      <c r="L99" s="165"/>
      <c r="M99" s="153">
        <v>406875</v>
      </c>
      <c r="N99" s="153"/>
      <c r="O99" s="165"/>
      <c r="P99" s="153">
        <v>290625</v>
      </c>
      <c r="Q99" s="153"/>
      <c r="R99" s="165">
        <v>116250</v>
      </c>
      <c r="S99" s="153"/>
      <c r="T99" s="332"/>
      <c r="U99" s="333"/>
      <c r="V99" s="333"/>
      <c r="W99" s="333"/>
    </row>
    <row r="100" spans="1:75" s="31" customFormat="1">
      <c r="A100" s="379"/>
      <c r="B100" s="380"/>
      <c r="C100" s="381"/>
      <c r="D100" s="300"/>
      <c r="E100" s="382"/>
      <c r="F100" s="27"/>
      <c r="G100" s="33"/>
      <c r="H100" s="36"/>
      <c r="I100" s="36"/>
      <c r="J100" s="36" t="s">
        <v>146</v>
      </c>
      <c r="K100" s="34"/>
      <c r="L100" s="36"/>
      <c r="M100" s="34" t="s">
        <v>168</v>
      </c>
      <c r="N100" s="34"/>
      <c r="O100" s="335"/>
      <c r="P100" s="34" t="s">
        <v>169</v>
      </c>
      <c r="Q100" s="36"/>
      <c r="R100" s="335" t="s">
        <v>149</v>
      </c>
      <c r="S100" s="29"/>
      <c r="T100" s="332"/>
      <c r="U100" s="333"/>
      <c r="V100" s="333"/>
      <c r="W100" s="333"/>
    </row>
    <row r="101" spans="1:75" s="31" customFormat="1">
      <c r="A101" s="113" t="s">
        <v>44</v>
      </c>
      <c r="B101" s="368" t="s">
        <v>151</v>
      </c>
      <c r="C101" s="115" t="s">
        <v>27</v>
      </c>
      <c r="D101" s="310"/>
      <c r="E101" s="117"/>
      <c r="F101" s="43"/>
      <c r="G101" s="45"/>
      <c r="H101" s="43"/>
      <c r="I101" s="43"/>
      <c r="J101" s="369">
        <v>348750</v>
      </c>
      <c r="K101" s="43"/>
      <c r="L101" s="43"/>
      <c r="M101" s="43"/>
      <c r="N101" s="43"/>
      <c r="O101" s="43"/>
      <c r="P101" s="43"/>
      <c r="Q101" s="43"/>
      <c r="R101" s="43"/>
      <c r="S101" s="48"/>
      <c r="T101" s="332"/>
      <c r="U101" s="333"/>
      <c r="V101" s="333"/>
      <c r="W101" s="333"/>
      <c r="X101" s="334"/>
      <c r="Y101" s="334"/>
      <c r="Z101" s="334"/>
      <c r="AA101" s="334"/>
      <c r="AB101" s="334"/>
      <c r="AC101" s="334"/>
      <c r="AD101" s="334"/>
      <c r="AE101" s="334"/>
      <c r="AF101" s="334"/>
      <c r="AG101" s="334"/>
      <c r="AH101" s="334"/>
      <c r="AI101" s="334"/>
      <c r="AJ101" s="334"/>
      <c r="AK101" s="334"/>
      <c r="AL101" s="334"/>
      <c r="AM101" s="334"/>
      <c r="AN101" s="334"/>
      <c r="AO101" s="334"/>
      <c r="AP101" s="334"/>
      <c r="AQ101" s="334"/>
      <c r="AR101" s="334"/>
      <c r="AS101" s="334"/>
      <c r="AT101" s="334"/>
      <c r="AU101" s="334"/>
      <c r="AV101" s="334"/>
      <c r="AW101" s="334"/>
      <c r="AX101" s="334"/>
      <c r="AY101" s="334"/>
      <c r="AZ101" s="334"/>
      <c r="BA101" s="334"/>
      <c r="BB101" s="334"/>
      <c r="BC101" s="334"/>
      <c r="BD101" s="334"/>
      <c r="BE101" s="334"/>
      <c r="BF101" s="334"/>
      <c r="BG101" s="334"/>
      <c r="BH101" s="334"/>
      <c r="BI101" s="334"/>
      <c r="BJ101" s="334"/>
      <c r="BK101" s="334"/>
      <c r="BL101" s="334"/>
      <c r="BM101" s="334"/>
      <c r="BN101" s="334"/>
      <c r="BO101" s="334"/>
      <c r="BP101" s="334"/>
      <c r="BQ101" s="334"/>
      <c r="BR101" s="334"/>
      <c r="BS101" s="334"/>
      <c r="BT101" s="334"/>
      <c r="BU101" s="334"/>
      <c r="BV101" s="334"/>
      <c r="BW101" s="334"/>
    </row>
    <row r="102" spans="1:75" s="31" customFormat="1">
      <c r="A102" s="385" t="s">
        <v>172</v>
      </c>
      <c r="B102" s="338"/>
      <c r="C102" s="339"/>
      <c r="D102" s="110" t="s">
        <v>173</v>
      </c>
      <c r="E102" s="386">
        <v>1250000</v>
      </c>
      <c r="F102" s="361">
        <v>1162500</v>
      </c>
      <c r="G102" s="165"/>
      <c r="H102" s="165"/>
      <c r="I102" s="165"/>
      <c r="J102" s="165">
        <v>348750</v>
      </c>
      <c r="K102" s="165"/>
      <c r="L102" s="165"/>
      <c r="M102" s="165">
        <v>406875</v>
      </c>
      <c r="N102" s="165"/>
      <c r="O102" s="165"/>
      <c r="P102" s="165">
        <v>290625</v>
      </c>
      <c r="Q102" s="165"/>
      <c r="R102" s="165">
        <v>116250</v>
      </c>
      <c r="S102" s="165"/>
      <c r="T102" s="30"/>
    </row>
    <row r="103" spans="1:75">
      <c r="A103" s="387"/>
      <c r="B103" s="388"/>
      <c r="C103" s="389"/>
      <c r="D103" s="390"/>
      <c r="E103" s="391"/>
      <c r="F103" s="290"/>
      <c r="G103" s="94"/>
      <c r="H103" s="178"/>
      <c r="I103" s="178"/>
      <c r="J103" s="135" t="s">
        <v>146</v>
      </c>
      <c r="K103" s="135"/>
      <c r="L103" s="135"/>
      <c r="M103" s="135" t="s">
        <v>168</v>
      </c>
      <c r="N103" s="133"/>
      <c r="O103" s="135"/>
      <c r="P103" s="133" t="s">
        <v>169</v>
      </c>
      <c r="Q103" s="135"/>
      <c r="R103" s="133" t="s">
        <v>149</v>
      </c>
      <c r="S103" s="392"/>
    </row>
    <row r="104" spans="1:75" s="333" customFormat="1">
      <c r="A104" s="113" t="s">
        <v>44</v>
      </c>
      <c r="B104" s="368" t="s">
        <v>151</v>
      </c>
      <c r="C104" s="393" t="s">
        <v>27</v>
      </c>
      <c r="D104" s="310"/>
      <c r="E104" s="117"/>
      <c r="F104" s="43"/>
      <c r="G104" s="373"/>
      <c r="H104" s="373"/>
      <c r="I104" s="43"/>
      <c r="J104" s="369">
        <v>348750</v>
      </c>
      <c r="K104" s="43"/>
      <c r="L104" s="43"/>
      <c r="M104" s="394">
        <v>406875</v>
      </c>
      <c r="N104" s="43"/>
      <c r="O104" s="43"/>
      <c r="P104" s="43"/>
      <c r="Q104" s="43"/>
      <c r="R104" s="373"/>
      <c r="S104" s="370"/>
      <c r="T104" s="30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</row>
    <row r="105" spans="1:75" s="31" customFormat="1">
      <c r="A105" s="601" t="s">
        <v>174</v>
      </c>
      <c r="B105" s="602"/>
      <c r="C105" s="603"/>
      <c r="D105" s="300" t="s">
        <v>175</v>
      </c>
      <c r="E105" s="330">
        <v>1250000</v>
      </c>
      <c r="F105" s="71">
        <v>1162500</v>
      </c>
      <c r="G105" s="153"/>
      <c r="H105" s="153"/>
      <c r="I105" s="153"/>
      <c r="J105" s="165">
        <v>348750</v>
      </c>
      <c r="K105" s="153"/>
      <c r="L105" s="165"/>
      <c r="M105" s="153">
        <v>406875</v>
      </c>
      <c r="N105" s="153"/>
      <c r="O105" s="165"/>
      <c r="P105" s="153">
        <v>290625</v>
      </c>
      <c r="Q105" s="153"/>
      <c r="R105" s="165">
        <v>116250</v>
      </c>
      <c r="S105" s="153"/>
      <c r="T105" s="30"/>
    </row>
    <row r="106" spans="1:75" s="31" customFormat="1">
      <c r="A106" s="604"/>
      <c r="B106" s="605"/>
      <c r="C106" s="606"/>
      <c r="D106" s="300"/>
      <c r="E106" s="111"/>
      <c r="F106" s="27"/>
      <c r="G106" s="33"/>
      <c r="H106" s="36"/>
      <c r="I106" s="36"/>
      <c r="J106" s="34" t="s">
        <v>146</v>
      </c>
      <c r="K106" s="34"/>
      <c r="L106" s="34"/>
      <c r="M106" s="34" t="s">
        <v>168</v>
      </c>
      <c r="N106" s="34"/>
      <c r="O106" s="34"/>
      <c r="P106" s="34" t="s">
        <v>169</v>
      </c>
      <c r="Q106" s="34"/>
      <c r="R106" s="36" t="s">
        <v>149</v>
      </c>
      <c r="S106" s="29"/>
      <c r="T106" s="30"/>
    </row>
    <row r="107" spans="1:75" s="31" customFormat="1">
      <c r="A107" s="113" t="s">
        <v>44</v>
      </c>
      <c r="B107" s="368" t="s">
        <v>151</v>
      </c>
      <c r="C107" s="115" t="s">
        <v>27</v>
      </c>
      <c r="D107" s="310"/>
      <c r="E107" s="117"/>
      <c r="F107" s="43"/>
      <c r="G107" s="43"/>
      <c r="H107" s="43"/>
      <c r="I107" s="43"/>
      <c r="J107" s="369">
        <v>348750</v>
      </c>
      <c r="K107" s="43"/>
      <c r="L107" s="395"/>
      <c r="M107" s="394">
        <v>406875</v>
      </c>
      <c r="N107" s="313"/>
      <c r="O107" s="43"/>
      <c r="P107" s="314"/>
      <c r="Q107" s="43"/>
      <c r="R107" s="45"/>
      <c r="S107" s="44"/>
      <c r="T107" s="30"/>
    </row>
    <row r="108" spans="1:75" s="31" customFormat="1">
      <c r="A108" s="337" t="s">
        <v>176</v>
      </c>
      <c r="B108" s="338"/>
      <c r="C108" s="339"/>
      <c r="D108" s="110" t="s">
        <v>177</v>
      </c>
      <c r="E108" s="315">
        <v>1250000</v>
      </c>
      <c r="F108" s="112">
        <v>1162500</v>
      </c>
      <c r="G108" s="29"/>
      <c r="H108" s="28"/>
      <c r="I108" s="28"/>
      <c r="J108" s="28">
        <v>348750</v>
      </c>
      <c r="K108" s="28"/>
      <c r="L108" s="28"/>
      <c r="M108" s="28">
        <v>406875</v>
      </c>
      <c r="N108" s="28"/>
      <c r="O108" s="28"/>
      <c r="P108" s="28">
        <v>290625</v>
      </c>
      <c r="Q108" s="28"/>
      <c r="R108" s="28">
        <v>116250</v>
      </c>
      <c r="S108" s="29"/>
      <c r="T108" s="30"/>
    </row>
    <row r="109" spans="1:75" s="31" customFormat="1">
      <c r="A109" s="341"/>
      <c r="B109" s="342"/>
      <c r="C109" s="343"/>
      <c r="D109" s="110"/>
      <c r="E109" s="396"/>
      <c r="F109" s="156"/>
      <c r="G109" s="33"/>
      <c r="H109" s="35"/>
      <c r="I109" s="34"/>
      <c r="J109" s="34" t="s">
        <v>146</v>
      </c>
      <c r="K109" s="35"/>
      <c r="L109" s="34"/>
      <c r="M109" s="34" t="s">
        <v>168</v>
      </c>
      <c r="N109" s="35"/>
      <c r="O109" s="34"/>
      <c r="P109" s="34" t="s">
        <v>169</v>
      </c>
      <c r="Q109" s="34"/>
      <c r="R109" s="34" t="s">
        <v>149</v>
      </c>
      <c r="S109" s="29"/>
      <c r="T109" s="30"/>
    </row>
    <row r="110" spans="1:75" s="31" customFormat="1">
      <c r="A110" s="324" t="s">
        <v>44</v>
      </c>
      <c r="B110" s="368" t="s">
        <v>151</v>
      </c>
      <c r="C110" s="115" t="s">
        <v>27</v>
      </c>
      <c r="D110" s="310"/>
      <c r="E110" s="117"/>
      <c r="F110" s="48"/>
      <c r="G110" s="44"/>
      <c r="H110" s="45"/>
      <c r="I110" s="45"/>
      <c r="J110" s="47">
        <v>348750</v>
      </c>
      <c r="K110" s="45"/>
      <c r="L110" s="45"/>
      <c r="M110" s="45"/>
      <c r="N110" s="45"/>
      <c r="O110" s="45"/>
      <c r="P110" s="45"/>
      <c r="Q110" s="45"/>
      <c r="R110" s="45"/>
      <c r="S110" s="44"/>
      <c r="T110" s="30"/>
    </row>
    <row r="111" spans="1:75" s="333" customFormat="1">
      <c r="A111" s="607" t="s">
        <v>178</v>
      </c>
      <c r="B111" s="608"/>
      <c r="C111" s="609"/>
      <c r="D111" s="110" t="s">
        <v>179</v>
      </c>
      <c r="E111" s="371">
        <v>3200000</v>
      </c>
      <c r="F111" s="361">
        <v>2976000</v>
      </c>
      <c r="G111" s="165"/>
      <c r="H111" s="165"/>
      <c r="I111" s="165"/>
      <c r="J111" s="165">
        <v>892800</v>
      </c>
      <c r="K111" s="165"/>
      <c r="L111" s="165">
        <v>892800</v>
      </c>
      <c r="M111" s="165"/>
      <c r="N111" s="165"/>
      <c r="O111" s="165">
        <v>595200</v>
      </c>
      <c r="P111" s="165"/>
      <c r="Q111" s="165"/>
      <c r="R111" s="165">
        <v>595200</v>
      </c>
      <c r="S111" s="165"/>
      <c r="T111" s="30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</row>
    <row r="112" spans="1:75" s="333" customFormat="1" ht="22.5" customHeight="1">
      <c r="A112" s="610"/>
      <c r="B112" s="611"/>
      <c r="C112" s="612"/>
      <c r="D112" s="110"/>
      <c r="E112" s="372"/>
      <c r="F112" s="366"/>
      <c r="G112" s="367"/>
      <c r="H112" s="36"/>
      <c r="I112" s="36"/>
      <c r="J112" s="36" t="s">
        <v>180</v>
      </c>
      <c r="K112" s="34"/>
      <c r="L112" s="36" t="s">
        <v>181</v>
      </c>
      <c r="M112" s="36"/>
      <c r="N112" s="36"/>
      <c r="O112" s="335" t="s">
        <v>182</v>
      </c>
      <c r="P112" s="36"/>
      <c r="Q112" s="335"/>
      <c r="R112" s="335" t="s">
        <v>183</v>
      </c>
      <c r="S112" s="354"/>
      <c r="T112" s="30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</row>
    <row r="113" spans="1:75" s="333" customFormat="1">
      <c r="A113" s="113" t="s">
        <v>150</v>
      </c>
      <c r="B113" s="368" t="s">
        <v>184</v>
      </c>
      <c r="C113" s="115" t="s">
        <v>27</v>
      </c>
      <c r="D113" s="310"/>
      <c r="E113" s="117"/>
      <c r="F113" s="43"/>
      <c r="G113" s="373"/>
      <c r="H113" s="373"/>
      <c r="I113" s="373"/>
      <c r="J113" s="375">
        <v>892800</v>
      </c>
      <c r="K113" s="373"/>
      <c r="L113" s="375">
        <v>892800</v>
      </c>
      <c r="M113" s="373"/>
      <c r="N113" s="373"/>
      <c r="O113" s="373"/>
      <c r="P113" s="373"/>
      <c r="Q113" s="373"/>
      <c r="R113" s="373"/>
      <c r="S113" s="370"/>
      <c r="T113" s="30"/>
      <c r="U113" s="31"/>
      <c r="V113" s="31"/>
      <c r="W113" s="31"/>
      <c r="X113" s="334"/>
      <c r="Y113" s="334"/>
      <c r="Z113" s="334"/>
      <c r="AA113" s="334"/>
      <c r="AB113" s="334"/>
      <c r="AC113" s="334"/>
      <c r="AD113" s="334"/>
      <c r="AE113" s="334"/>
      <c r="AF113" s="334"/>
      <c r="AG113" s="334"/>
      <c r="AH113" s="334"/>
      <c r="AI113" s="334"/>
      <c r="AJ113" s="334"/>
      <c r="AK113" s="334"/>
      <c r="AL113" s="334"/>
      <c r="AM113" s="334"/>
      <c r="AN113" s="334"/>
      <c r="AO113" s="334"/>
      <c r="AP113" s="334"/>
      <c r="AQ113" s="334"/>
      <c r="AR113" s="334"/>
      <c r="AS113" s="334"/>
      <c r="AT113" s="334"/>
      <c r="AU113" s="334"/>
      <c r="AV113" s="334"/>
      <c r="AW113" s="334"/>
      <c r="AX113" s="334"/>
      <c r="AY113" s="334"/>
      <c r="AZ113" s="334"/>
      <c r="BA113" s="334"/>
      <c r="BB113" s="334"/>
      <c r="BC113" s="334"/>
      <c r="BD113" s="334"/>
      <c r="BE113" s="334"/>
      <c r="BF113" s="334"/>
      <c r="BG113" s="334"/>
      <c r="BH113" s="334"/>
      <c r="BI113" s="334"/>
      <c r="BJ113" s="334"/>
      <c r="BK113" s="334"/>
      <c r="BL113" s="334"/>
      <c r="BM113" s="334"/>
      <c r="BN113" s="334"/>
      <c r="BO113" s="334"/>
      <c r="BP113" s="334"/>
      <c r="BQ113" s="334"/>
      <c r="BR113" s="334"/>
      <c r="BS113" s="334"/>
      <c r="BT113" s="334"/>
      <c r="BU113" s="334"/>
      <c r="BV113" s="334"/>
      <c r="BW113" s="334"/>
    </row>
    <row r="114" spans="1:75" s="400" customFormat="1" hidden="1">
      <c r="A114" s="613" t="s">
        <v>185</v>
      </c>
      <c r="B114" s="614"/>
      <c r="C114" s="615"/>
      <c r="D114" s="397" t="s">
        <v>186</v>
      </c>
      <c r="E114" s="398">
        <f>2164800-64800</f>
        <v>2100000</v>
      </c>
      <c r="F114" s="399">
        <v>2100000</v>
      </c>
      <c r="G114" s="84"/>
      <c r="H114" s="84"/>
      <c r="I114" s="84"/>
      <c r="J114" s="84">
        <v>630000</v>
      </c>
      <c r="K114" s="84"/>
      <c r="L114" s="84">
        <v>525000</v>
      </c>
      <c r="M114" s="84"/>
      <c r="N114" s="84"/>
      <c r="O114" s="84">
        <v>525000</v>
      </c>
      <c r="P114" s="84"/>
      <c r="Q114" s="84"/>
      <c r="R114" s="84">
        <v>420000</v>
      </c>
      <c r="S114" s="84"/>
      <c r="T114" s="3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</row>
    <row r="115" spans="1:75" s="400" customFormat="1" hidden="1">
      <c r="A115" s="616"/>
      <c r="B115" s="617"/>
      <c r="C115" s="618"/>
      <c r="D115" s="390"/>
      <c r="E115" s="391"/>
      <c r="F115" s="290"/>
      <c r="G115" s="401"/>
      <c r="H115" s="402"/>
      <c r="I115" s="402"/>
      <c r="J115" s="402" t="s">
        <v>187</v>
      </c>
      <c r="K115" s="402"/>
      <c r="L115" s="402" t="s">
        <v>128</v>
      </c>
      <c r="M115" s="402"/>
      <c r="N115" s="402"/>
      <c r="O115" s="402" t="s">
        <v>188</v>
      </c>
      <c r="P115" s="402"/>
      <c r="Q115" s="402"/>
      <c r="R115" s="402" t="s">
        <v>130</v>
      </c>
      <c r="S115" s="403"/>
      <c r="T115" s="3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</row>
    <row r="116" spans="1:75" s="400" customFormat="1" hidden="1">
      <c r="A116" s="404" t="s">
        <v>51</v>
      </c>
      <c r="B116" s="309" t="s">
        <v>189</v>
      </c>
      <c r="C116" s="405" t="s">
        <v>27</v>
      </c>
      <c r="D116" s="406"/>
      <c r="E116" s="407" t="s">
        <v>190</v>
      </c>
      <c r="F116" s="193" t="s">
        <v>191</v>
      </c>
      <c r="G116" s="408"/>
      <c r="H116" s="408"/>
      <c r="I116" s="408"/>
      <c r="J116" s="408"/>
      <c r="K116" s="408">
        <v>630000</v>
      </c>
      <c r="L116" s="408">
        <v>525000</v>
      </c>
      <c r="M116" s="408"/>
      <c r="N116" s="408"/>
      <c r="O116" s="408"/>
      <c r="P116" s="408"/>
      <c r="Q116" s="408"/>
      <c r="R116" s="408"/>
      <c r="S116" s="408"/>
      <c r="T116" s="3"/>
      <c r="U116" s="4"/>
      <c r="V116" s="4"/>
      <c r="W116" s="4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 s="92"/>
      <c r="BN116" s="92"/>
      <c r="BO116" s="92"/>
      <c r="BP116" s="92"/>
      <c r="BQ116" s="92"/>
      <c r="BR116" s="92"/>
      <c r="BS116" s="92"/>
      <c r="BT116" s="92"/>
      <c r="BU116" s="92"/>
      <c r="BV116" s="92"/>
      <c r="BW116" s="92"/>
    </row>
    <row r="117" spans="1:75" ht="24" hidden="1" customHeight="1">
      <c r="A117" s="619"/>
      <c r="B117" s="620"/>
      <c r="C117" s="621"/>
      <c r="D117" s="409"/>
      <c r="E117" s="410"/>
      <c r="F117" s="399"/>
      <c r="G117" s="276"/>
      <c r="H117" s="276"/>
      <c r="I117" s="276"/>
      <c r="J117" s="276"/>
      <c r="K117" s="90"/>
      <c r="L117" s="411"/>
      <c r="M117" s="276"/>
      <c r="N117" s="276"/>
      <c r="O117" s="276"/>
      <c r="P117" s="276"/>
      <c r="Q117" s="86"/>
      <c r="R117" s="276"/>
      <c r="S117" s="276"/>
    </row>
    <row r="118" spans="1:75" s="417" customFormat="1" ht="26.25" hidden="1" customHeight="1">
      <c r="A118" s="622"/>
      <c r="B118" s="623"/>
      <c r="C118" s="624"/>
      <c r="D118" s="412"/>
      <c r="E118" s="413"/>
      <c r="F118" s="414"/>
      <c r="G118" s="415"/>
      <c r="H118" s="401"/>
      <c r="I118" s="178"/>
      <c r="J118" s="402"/>
      <c r="K118" s="402"/>
      <c r="L118" s="402"/>
      <c r="M118" s="402"/>
      <c r="N118" s="402"/>
      <c r="O118" s="401"/>
      <c r="P118" s="402"/>
      <c r="Q118" s="402"/>
      <c r="R118" s="402"/>
      <c r="S118" s="403"/>
      <c r="T118" s="416"/>
    </row>
    <row r="119" spans="1:75" ht="24" hidden="1" customHeight="1">
      <c r="A119" s="404"/>
      <c r="B119" s="309"/>
      <c r="C119" s="405" t="s">
        <v>27</v>
      </c>
      <c r="D119" s="406"/>
      <c r="E119" s="418"/>
      <c r="F119" s="193"/>
      <c r="G119" s="105"/>
      <c r="H119" s="105"/>
      <c r="I119" s="105"/>
      <c r="J119" s="105"/>
      <c r="K119" s="105"/>
      <c r="L119" s="419"/>
      <c r="M119" s="105"/>
      <c r="N119" s="105"/>
      <c r="O119" s="105"/>
      <c r="P119" s="105"/>
      <c r="Q119" s="105"/>
      <c r="R119" s="105"/>
      <c r="S119" s="46"/>
    </row>
    <row r="120" spans="1:75" ht="24" hidden="1" customHeight="1">
      <c r="A120" s="625"/>
      <c r="B120" s="626"/>
      <c r="C120" s="627"/>
      <c r="D120" s="390"/>
      <c r="E120" s="420"/>
      <c r="F120" s="421"/>
      <c r="G120" s="276"/>
      <c r="H120" s="422"/>
      <c r="I120" s="422"/>
      <c r="J120" s="422"/>
      <c r="K120" s="422"/>
      <c r="L120" s="423"/>
      <c r="M120" s="422"/>
      <c r="N120" s="422"/>
      <c r="O120" s="422"/>
      <c r="P120" s="422"/>
      <c r="Q120" s="422"/>
      <c r="R120" s="422"/>
      <c r="S120" s="87"/>
    </row>
    <row r="121" spans="1:75" ht="24" hidden="1" customHeight="1">
      <c r="A121" s="628"/>
      <c r="B121" s="629"/>
      <c r="C121" s="630"/>
      <c r="D121" s="390"/>
      <c r="E121" s="424"/>
      <c r="F121" s="421"/>
      <c r="G121" s="97"/>
      <c r="H121" s="96"/>
      <c r="I121" s="425"/>
      <c r="J121" s="96"/>
      <c r="K121" s="96"/>
      <c r="L121" s="426"/>
      <c r="M121" s="96"/>
      <c r="N121" s="96"/>
      <c r="O121" s="425"/>
      <c r="P121" s="96"/>
      <c r="Q121" s="425"/>
      <c r="R121" s="96"/>
      <c r="S121" s="87"/>
    </row>
    <row r="122" spans="1:75" ht="24" hidden="1" customHeight="1">
      <c r="A122" s="404"/>
      <c r="B122" s="427"/>
      <c r="C122" s="405" t="s">
        <v>27</v>
      </c>
      <c r="D122" s="428"/>
      <c r="E122" s="424"/>
      <c r="F122" s="421"/>
      <c r="G122" s="46"/>
      <c r="H122" s="86"/>
      <c r="I122" s="86"/>
      <c r="J122" s="86"/>
      <c r="K122" s="86"/>
      <c r="L122" s="411"/>
      <c r="M122" s="86"/>
      <c r="N122" s="86"/>
      <c r="O122" s="86"/>
      <c r="P122" s="86"/>
      <c r="Q122" s="86"/>
      <c r="R122" s="86"/>
      <c r="S122" s="87"/>
    </row>
    <row r="123" spans="1:75" ht="24" hidden="1" customHeight="1">
      <c r="A123" s="613"/>
      <c r="B123" s="614"/>
      <c r="C123" s="615"/>
      <c r="D123" s="412"/>
      <c r="E123" s="410"/>
      <c r="F123" s="429"/>
      <c r="G123" s="276"/>
      <c r="H123" s="276"/>
      <c r="I123" s="276"/>
      <c r="J123" s="276"/>
      <c r="K123" s="276"/>
      <c r="L123" s="276"/>
      <c r="M123" s="276"/>
      <c r="N123" s="276"/>
      <c r="O123" s="276"/>
      <c r="P123" s="276"/>
      <c r="Q123" s="276"/>
      <c r="R123" s="276"/>
      <c r="S123" s="276"/>
      <c r="U123" s="92"/>
      <c r="V123" s="92"/>
      <c r="W123" s="92"/>
    </row>
    <row r="124" spans="1:75" ht="24" hidden="1" customHeight="1">
      <c r="A124" s="616"/>
      <c r="B124" s="617"/>
      <c r="C124" s="618"/>
      <c r="D124" s="412"/>
      <c r="E124" s="430"/>
      <c r="F124" s="82"/>
      <c r="G124" s="97"/>
      <c r="H124" s="178"/>
      <c r="I124" s="178"/>
      <c r="J124" s="178"/>
      <c r="K124" s="178"/>
      <c r="L124" s="178"/>
      <c r="M124" s="178"/>
      <c r="N124" s="178"/>
      <c r="O124" s="178"/>
      <c r="P124" s="178"/>
      <c r="Q124" s="402"/>
      <c r="R124" s="97"/>
      <c r="S124" s="87"/>
      <c r="U124" s="92"/>
      <c r="V124" s="92"/>
      <c r="W124" s="92"/>
    </row>
    <row r="125" spans="1:75" ht="24" hidden="1" customHeight="1">
      <c r="A125" s="404"/>
      <c r="B125" s="309"/>
      <c r="C125" s="405" t="s">
        <v>27</v>
      </c>
      <c r="D125" s="406"/>
      <c r="E125" s="407"/>
      <c r="F125" s="193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46"/>
    </row>
    <row r="126" spans="1:75" ht="24" hidden="1" customHeight="1">
      <c r="A126" s="613"/>
      <c r="B126" s="614"/>
      <c r="C126" s="615"/>
      <c r="D126" s="412"/>
      <c r="E126" s="410"/>
      <c r="F126" s="429"/>
      <c r="G126" s="276"/>
      <c r="H126" s="276"/>
      <c r="I126" s="276"/>
      <c r="J126" s="276"/>
      <c r="K126" s="90"/>
      <c r="L126" s="276"/>
      <c r="M126" s="429"/>
      <c r="N126" s="276"/>
      <c r="O126" s="276"/>
      <c r="P126" s="429"/>
      <c r="Q126" s="276"/>
      <c r="R126" s="276"/>
      <c r="S126" s="429"/>
      <c r="X126" s="400"/>
      <c r="Y126" s="400"/>
      <c r="Z126" s="400"/>
      <c r="AA126" s="400"/>
      <c r="AB126" s="400"/>
      <c r="AC126" s="400"/>
      <c r="AD126" s="400"/>
      <c r="AE126" s="400"/>
      <c r="AF126" s="400"/>
      <c r="AG126" s="400"/>
      <c r="AH126" s="400"/>
      <c r="AI126" s="400"/>
      <c r="AJ126" s="400"/>
      <c r="AK126" s="400"/>
      <c r="AL126" s="400"/>
      <c r="AM126" s="400"/>
      <c r="AN126" s="400"/>
      <c r="AO126" s="400"/>
      <c r="AP126" s="400"/>
      <c r="AQ126" s="400"/>
      <c r="AR126" s="400"/>
      <c r="AS126" s="400"/>
      <c r="AT126" s="400"/>
      <c r="AU126" s="400"/>
      <c r="AV126" s="400"/>
      <c r="AW126" s="400"/>
      <c r="AX126" s="400"/>
      <c r="AY126" s="400"/>
      <c r="AZ126" s="400"/>
      <c r="BA126" s="400"/>
      <c r="BB126" s="400"/>
      <c r="BC126" s="400"/>
      <c r="BD126" s="400"/>
      <c r="BE126" s="400"/>
      <c r="BF126" s="400"/>
      <c r="BG126" s="400"/>
      <c r="BH126" s="400"/>
      <c r="BI126" s="400"/>
      <c r="BJ126" s="400"/>
      <c r="BK126" s="400"/>
      <c r="BL126" s="400"/>
      <c r="BM126" s="400"/>
      <c r="BN126" s="400"/>
      <c r="BO126" s="400"/>
      <c r="BP126" s="400"/>
      <c r="BQ126" s="400"/>
      <c r="BR126" s="400"/>
      <c r="BS126" s="400"/>
      <c r="BT126" s="400"/>
      <c r="BU126" s="400"/>
      <c r="BV126" s="400"/>
      <c r="BW126" s="400"/>
    </row>
    <row r="127" spans="1:75" ht="24" hidden="1" customHeight="1">
      <c r="A127" s="616"/>
      <c r="B127" s="617"/>
      <c r="C127" s="618"/>
      <c r="D127" s="412"/>
      <c r="E127" s="431"/>
      <c r="F127" s="82"/>
      <c r="G127" s="97"/>
      <c r="H127" s="178"/>
      <c r="I127" s="425"/>
      <c r="J127" s="425"/>
      <c r="K127" s="425"/>
      <c r="L127" s="425"/>
      <c r="M127" s="425"/>
      <c r="N127" s="425"/>
      <c r="O127" s="425"/>
      <c r="P127" s="425"/>
      <c r="Q127" s="425"/>
      <c r="R127" s="178"/>
      <c r="S127" s="87"/>
      <c r="X127" s="400"/>
      <c r="Y127" s="400"/>
      <c r="Z127" s="400"/>
      <c r="AA127" s="400"/>
      <c r="AB127" s="400"/>
      <c r="AC127" s="400"/>
      <c r="AD127" s="400"/>
      <c r="AE127" s="400"/>
      <c r="AF127" s="400"/>
      <c r="AG127" s="400"/>
      <c r="AH127" s="400"/>
      <c r="AI127" s="400"/>
      <c r="AJ127" s="400"/>
      <c r="AK127" s="400"/>
      <c r="AL127" s="400"/>
      <c r="AM127" s="400"/>
      <c r="AN127" s="400"/>
      <c r="AO127" s="400"/>
      <c r="AP127" s="400"/>
      <c r="AQ127" s="400"/>
      <c r="AR127" s="400"/>
      <c r="AS127" s="400"/>
      <c r="AT127" s="400"/>
      <c r="AU127" s="400"/>
      <c r="AV127" s="400"/>
      <c r="AW127" s="400"/>
      <c r="AX127" s="400"/>
      <c r="AY127" s="400"/>
      <c r="AZ127" s="400"/>
      <c r="BA127" s="400"/>
      <c r="BB127" s="400"/>
      <c r="BC127" s="400"/>
      <c r="BD127" s="400"/>
      <c r="BE127" s="400"/>
      <c r="BF127" s="400"/>
      <c r="BG127" s="400"/>
      <c r="BH127" s="400"/>
      <c r="BI127" s="400"/>
      <c r="BJ127" s="400"/>
      <c r="BK127" s="400"/>
      <c r="BL127" s="400"/>
      <c r="BM127" s="400"/>
      <c r="BN127" s="400"/>
      <c r="BO127" s="400"/>
      <c r="BP127" s="400"/>
      <c r="BQ127" s="400"/>
      <c r="BR127" s="400"/>
      <c r="BS127" s="400"/>
      <c r="BT127" s="400"/>
      <c r="BU127" s="400"/>
      <c r="BV127" s="400"/>
      <c r="BW127" s="400"/>
    </row>
    <row r="128" spans="1:75" ht="24" hidden="1" customHeight="1">
      <c r="A128" s="404"/>
      <c r="B128" s="309"/>
      <c r="C128" s="405" t="s">
        <v>27</v>
      </c>
      <c r="D128" s="406"/>
      <c r="E128" s="407"/>
      <c r="F128" s="193"/>
      <c r="G128" s="105"/>
      <c r="H128" s="193"/>
      <c r="I128" s="193"/>
      <c r="J128" s="193"/>
      <c r="K128" s="193"/>
      <c r="L128" s="432"/>
      <c r="M128" s="193"/>
      <c r="N128" s="433"/>
      <c r="O128" s="193"/>
      <c r="P128" s="434"/>
      <c r="Q128" s="193"/>
      <c r="R128" s="105"/>
      <c r="S128" s="46"/>
      <c r="U128" s="92"/>
      <c r="V128" s="92"/>
      <c r="W128" s="92"/>
      <c r="X128" s="400"/>
      <c r="Y128" s="400"/>
      <c r="Z128" s="400"/>
      <c r="AA128" s="400"/>
      <c r="AB128" s="400"/>
      <c r="AC128" s="400"/>
      <c r="AD128" s="400"/>
      <c r="AE128" s="400"/>
      <c r="AF128" s="400"/>
      <c r="AG128" s="400"/>
      <c r="AH128" s="400"/>
      <c r="AI128" s="400"/>
      <c r="AJ128" s="400"/>
      <c r="AK128" s="400"/>
      <c r="AL128" s="400"/>
      <c r="AM128" s="400"/>
      <c r="AN128" s="400"/>
      <c r="AO128" s="400"/>
      <c r="AP128" s="400"/>
      <c r="AQ128" s="400"/>
      <c r="AR128" s="400"/>
      <c r="AS128" s="400"/>
      <c r="AT128" s="400"/>
      <c r="AU128" s="400"/>
      <c r="AV128" s="400"/>
      <c r="AW128" s="400"/>
      <c r="AX128" s="400"/>
      <c r="AY128" s="400"/>
      <c r="AZ128" s="400"/>
      <c r="BA128" s="400"/>
      <c r="BB128" s="400"/>
      <c r="BC128" s="400"/>
      <c r="BD128" s="400"/>
      <c r="BE128" s="400"/>
      <c r="BF128" s="400"/>
      <c r="BG128" s="400"/>
      <c r="BH128" s="400"/>
      <c r="BI128" s="400"/>
      <c r="BJ128" s="400"/>
      <c r="BK128" s="400"/>
      <c r="BL128" s="400"/>
      <c r="BM128" s="400"/>
      <c r="BN128" s="400"/>
      <c r="BO128" s="400"/>
      <c r="BP128" s="400"/>
      <c r="BQ128" s="400"/>
      <c r="BR128" s="400"/>
      <c r="BS128" s="400"/>
      <c r="BT128" s="400"/>
      <c r="BU128" s="400"/>
      <c r="BV128" s="400"/>
      <c r="BW128" s="400"/>
    </row>
    <row r="129" spans="1:20" s="2" customFormat="1" ht="22">
      <c r="A129" s="435" t="s">
        <v>192</v>
      </c>
      <c r="B129" s="119"/>
      <c r="C129" s="120"/>
      <c r="D129" s="130"/>
      <c r="E129" s="436">
        <f>E136</f>
        <v>4000000</v>
      </c>
      <c r="F129" s="436">
        <f>F136</f>
        <v>0</v>
      </c>
      <c r="G129" s="21"/>
      <c r="H129" s="21"/>
      <c r="I129" s="21"/>
      <c r="J129" s="21"/>
      <c r="K129" s="21"/>
      <c r="L129" s="21"/>
      <c r="M129" s="21"/>
      <c r="N129" s="21"/>
      <c r="O129" s="21"/>
      <c r="P129" s="20"/>
      <c r="Q129" s="21"/>
      <c r="R129" s="21"/>
      <c r="S129" s="21"/>
      <c r="T129" s="1"/>
    </row>
    <row r="130" spans="1:20" hidden="1">
      <c r="A130" s="575" t="s">
        <v>193</v>
      </c>
      <c r="B130" s="576"/>
      <c r="C130" s="577"/>
      <c r="D130" s="279"/>
      <c r="E130" s="281"/>
      <c r="F130" s="437"/>
      <c r="G130" s="87"/>
      <c r="H130" s="87"/>
      <c r="I130" s="87"/>
      <c r="J130" s="438"/>
      <c r="K130" s="87"/>
      <c r="L130" s="439"/>
      <c r="M130" s="87"/>
      <c r="N130" s="87"/>
      <c r="O130" s="87"/>
      <c r="P130" s="87"/>
      <c r="Q130" s="87"/>
      <c r="R130" s="87"/>
      <c r="S130" s="87"/>
    </row>
    <row r="131" spans="1:20" hidden="1">
      <c r="A131" s="575"/>
      <c r="B131" s="576"/>
      <c r="C131" s="577"/>
      <c r="D131" s="279"/>
      <c r="E131" s="281"/>
      <c r="F131" s="88"/>
      <c r="G131" s="97"/>
      <c r="H131" s="97"/>
      <c r="I131" s="97"/>
      <c r="J131" s="440"/>
      <c r="K131" s="97"/>
      <c r="L131" s="178"/>
      <c r="M131" s="97"/>
      <c r="N131" s="178"/>
      <c r="O131" s="97"/>
      <c r="P131" s="97"/>
      <c r="Q131" s="97"/>
      <c r="R131" s="97"/>
      <c r="S131" s="87"/>
    </row>
    <row r="132" spans="1:20" hidden="1">
      <c r="A132" s="441" t="s">
        <v>194</v>
      </c>
      <c r="B132" s="294"/>
      <c r="C132" s="442" t="s">
        <v>27</v>
      </c>
      <c r="D132" s="443"/>
      <c r="E132" s="444"/>
      <c r="F132" s="192"/>
      <c r="G132" s="46"/>
      <c r="H132" s="46"/>
      <c r="I132" s="46"/>
      <c r="J132" s="445"/>
      <c r="K132" s="46"/>
      <c r="L132" s="269"/>
      <c r="M132" s="269"/>
      <c r="N132" s="269"/>
      <c r="O132" s="46"/>
      <c r="P132" s="46"/>
      <c r="Q132" s="46"/>
      <c r="R132" s="46"/>
      <c r="S132" s="46"/>
    </row>
    <row r="133" spans="1:20" hidden="1">
      <c r="A133" s="575" t="s">
        <v>195</v>
      </c>
      <c r="B133" s="576"/>
      <c r="C133" s="577"/>
      <c r="D133" s="279"/>
      <c r="E133" s="446"/>
      <c r="F133" s="447"/>
      <c r="G133" s="87"/>
      <c r="H133" s="87"/>
      <c r="I133" s="87"/>
      <c r="J133" s="89"/>
      <c r="K133" s="87"/>
      <c r="L133" s="87"/>
      <c r="M133" s="87"/>
      <c r="N133" s="87"/>
      <c r="O133" s="87"/>
      <c r="P133" s="87"/>
      <c r="Q133" s="87"/>
      <c r="R133" s="87"/>
      <c r="S133" s="87"/>
    </row>
    <row r="134" spans="1:20" hidden="1">
      <c r="A134" s="575"/>
      <c r="B134" s="576"/>
      <c r="C134" s="577"/>
      <c r="D134" s="279"/>
      <c r="E134" s="448"/>
      <c r="F134" s="82"/>
      <c r="G134" s="97"/>
      <c r="H134" s="97"/>
      <c r="I134" s="97"/>
      <c r="J134" s="97"/>
      <c r="K134" s="97"/>
      <c r="L134" s="97"/>
      <c r="M134" s="97"/>
      <c r="N134" s="178"/>
      <c r="O134" s="97"/>
      <c r="P134" s="97"/>
      <c r="Q134" s="97"/>
      <c r="R134" s="97"/>
      <c r="S134" s="87"/>
    </row>
    <row r="135" spans="1:20" hidden="1">
      <c r="A135" s="449" t="s">
        <v>194</v>
      </c>
      <c r="B135" s="450"/>
      <c r="C135" s="451" t="s">
        <v>27</v>
      </c>
      <c r="D135" s="443"/>
      <c r="E135" s="444"/>
      <c r="F135" s="192"/>
      <c r="G135" s="46"/>
      <c r="H135" s="46"/>
      <c r="I135" s="46"/>
      <c r="J135" s="46"/>
      <c r="K135" s="452"/>
      <c r="L135" s="46"/>
      <c r="M135" s="46"/>
      <c r="N135" s="46"/>
      <c r="O135" s="46"/>
      <c r="P135" s="46"/>
      <c r="Q135" s="46"/>
      <c r="R135" s="46"/>
      <c r="S135" s="46"/>
    </row>
    <row r="136" spans="1:20" s="2" customFormat="1" ht="23.25" customHeight="1">
      <c r="A136" s="592" t="s">
        <v>196</v>
      </c>
      <c r="B136" s="593"/>
      <c r="C136" s="594"/>
      <c r="D136" s="130"/>
      <c r="E136" s="453">
        <v>4000000</v>
      </c>
      <c r="F136" s="234"/>
      <c r="G136" s="21"/>
      <c r="H136" s="21"/>
      <c r="I136" s="21"/>
      <c r="J136" s="126"/>
      <c r="K136" s="21"/>
      <c r="L136" s="21"/>
      <c r="M136" s="21"/>
      <c r="N136" s="21"/>
      <c r="O136" s="21"/>
      <c r="P136" s="21"/>
      <c r="Q136" s="21"/>
      <c r="R136" s="21"/>
      <c r="S136" s="21"/>
      <c r="T136" s="1"/>
    </row>
    <row r="137" spans="1:20" s="2" customFormat="1">
      <c r="A137" s="592"/>
      <c r="B137" s="593"/>
      <c r="C137" s="594"/>
      <c r="D137" s="130"/>
      <c r="E137" s="454"/>
      <c r="F137" s="131"/>
      <c r="G137" s="132"/>
      <c r="H137" s="132"/>
      <c r="I137" s="132"/>
      <c r="J137" s="132"/>
      <c r="K137" s="133"/>
      <c r="L137" s="133"/>
      <c r="M137" s="133"/>
      <c r="N137" s="132"/>
      <c r="O137" s="132"/>
      <c r="P137" s="133"/>
      <c r="Q137" s="132"/>
      <c r="R137" s="132"/>
      <c r="S137" s="21"/>
      <c r="T137" s="1"/>
    </row>
    <row r="138" spans="1:20" s="2" customFormat="1">
      <c r="A138" s="590" t="s">
        <v>150</v>
      </c>
      <c r="B138" s="591"/>
      <c r="C138" s="138" t="s">
        <v>27</v>
      </c>
      <c r="D138" s="8"/>
      <c r="E138" s="249"/>
      <c r="F138" s="208"/>
      <c r="G138" s="143"/>
      <c r="H138" s="143"/>
      <c r="I138" s="143"/>
      <c r="J138" s="143"/>
      <c r="K138" s="140"/>
      <c r="L138" s="143"/>
      <c r="M138" s="140"/>
      <c r="N138" s="143"/>
      <c r="O138" s="143"/>
      <c r="P138" s="140"/>
      <c r="Q138" s="143"/>
      <c r="R138" s="143"/>
      <c r="S138" s="143"/>
      <c r="T138" s="1"/>
    </row>
    <row r="139" spans="1:20" hidden="1">
      <c r="A139" s="575" t="s">
        <v>197</v>
      </c>
      <c r="B139" s="576"/>
      <c r="C139" s="577"/>
      <c r="D139" s="279"/>
      <c r="E139" s="455">
        <f>+E140+E143+E146+E149</f>
        <v>3683250</v>
      </c>
      <c r="F139" s="455">
        <f>+F140+F143+F146+F149</f>
        <v>3683250</v>
      </c>
      <c r="G139" s="87"/>
      <c r="H139" s="87"/>
      <c r="I139" s="87"/>
      <c r="J139" s="87"/>
      <c r="K139" s="87"/>
      <c r="L139" s="89"/>
      <c r="M139" s="89"/>
      <c r="N139" s="87"/>
      <c r="O139" s="87"/>
      <c r="P139" s="87"/>
      <c r="Q139" s="87"/>
      <c r="R139" s="87"/>
      <c r="S139" s="456"/>
    </row>
    <row r="140" spans="1:20" hidden="1">
      <c r="A140" s="575" t="s">
        <v>198</v>
      </c>
      <c r="B140" s="576"/>
      <c r="C140" s="577"/>
      <c r="D140" s="279" t="s">
        <v>199</v>
      </c>
      <c r="E140" s="457">
        <f>1501500-666900</f>
        <v>834600</v>
      </c>
      <c r="F140" s="82">
        <v>834600</v>
      </c>
      <c r="G140" s="87"/>
      <c r="H140" s="87"/>
      <c r="I140" s="87">
        <v>834600</v>
      </c>
      <c r="J140" s="87"/>
      <c r="K140" s="187"/>
      <c r="L140" s="87"/>
      <c r="M140" s="187"/>
      <c r="N140" s="187"/>
      <c r="O140" s="87"/>
      <c r="P140" s="87"/>
      <c r="Q140" s="87"/>
      <c r="R140" s="87"/>
      <c r="S140" s="456"/>
    </row>
    <row r="141" spans="1:20" hidden="1">
      <c r="A141" s="458"/>
      <c r="B141" s="459"/>
      <c r="C141" s="460"/>
      <c r="D141" s="279"/>
      <c r="E141" s="461"/>
      <c r="F141" s="82"/>
      <c r="G141" s="97"/>
      <c r="H141" s="97"/>
      <c r="I141" s="178" t="s">
        <v>200</v>
      </c>
      <c r="J141" s="97"/>
      <c r="K141" s="178"/>
      <c r="L141" s="178"/>
      <c r="M141" s="178"/>
      <c r="N141" s="178"/>
      <c r="O141" s="97"/>
      <c r="P141" s="97"/>
      <c r="Q141" s="97"/>
      <c r="R141" s="97"/>
      <c r="S141" s="456"/>
    </row>
    <row r="142" spans="1:20" hidden="1">
      <c r="A142" s="441" t="s">
        <v>73</v>
      </c>
      <c r="B142" s="462" t="s">
        <v>201</v>
      </c>
      <c r="C142" s="101" t="s">
        <v>27</v>
      </c>
      <c r="D142" s="443"/>
      <c r="E142" s="192" t="s">
        <v>202</v>
      </c>
      <c r="F142" s="192" t="s">
        <v>203</v>
      </c>
      <c r="G142" s="46"/>
      <c r="H142" s="46"/>
      <c r="I142" s="46">
        <v>834600</v>
      </c>
      <c r="J142" s="46"/>
      <c r="K142" s="269"/>
      <c r="L142" s="46"/>
      <c r="M142" s="269"/>
      <c r="N142" s="269"/>
      <c r="O142" s="46"/>
      <c r="P142" s="46"/>
      <c r="Q142" s="46"/>
      <c r="R142" s="46"/>
      <c r="S142" s="463"/>
    </row>
    <row r="143" spans="1:20" ht="24" hidden="1" customHeight="1">
      <c r="A143" s="575" t="s">
        <v>204</v>
      </c>
      <c r="B143" s="576"/>
      <c r="C143" s="577"/>
      <c r="D143" s="279" t="s">
        <v>205</v>
      </c>
      <c r="E143" s="448">
        <f>757700-140</f>
        <v>757560</v>
      </c>
      <c r="F143" s="82">
        <v>757560</v>
      </c>
      <c r="G143" s="87"/>
      <c r="H143" s="87"/>
      <c r="I143" s="87"/>
      <c r="J143" s="87"/>
      <c r="K143" s="187"/>
      <c r="L143" s="87"/>
      <c r="M143" s="187"/>
      <c r="N143" s="187"/>
      <c r="O143" s="87"/>
      <c r="P143" s="87">
        <v>757560</v>
      </c>
      <c r="Q143" s="87"/>
      <c r="R143" s="87"/>
      <c r="S143" s="456"/>
    </row>
    <row r="144" spans="1:20" hidden="1">
      <c r="A144" s="575"/>
      <c r="B144" s="576"/>
      <c r="C144" s="577"/>
      <c r="D144" s="279"/>
      <c r="E144" s="448"/>
      <c r="F144" s="82"/>
      <c r="G144" s="87"/>
      <c r="H144" s="87"/>
      <c r="I144" s="87"/>
      <c r="J144" s="87"/>
      <c r="K144" s="187"/>
      <c r="L144" s="87"/>
      <c r="M144" s="187"/>
      <c r="N144" s="187"/>
      <c r="O144" s="87"/>
      <c r="P144" s="187" t="s">
        <v>206</v>
      </c>
      <c r="Q144" s="87"/>
      <c r="R144" s="87"/>
      <c r="S144" s="456"/>
    </row>
    <row r="145" spans="1:19" hidden="1">
      <c r="A145" s="441" t="s">
        <v>73</v>
      </c>
      <c r="B145" s="462" t="s">
        <v>207</v>
      </c>
      <c r="C145" s="101" t="s">
        <v>27</v>
      </c>
      <c r="D145" s="443"/>
      <c r="E145" s="192" t="s">
        <v>202</v>
      </c>
      <c r="F145" s="192" t="s">
        <v>208</v>
      </c>
      <c r="G145" s="46"/>
      <c r="H145" s="46"/>
      <c r="I145" s="46"/>
      <c r="J145" s="46"/>
      <c r="K145" s="269"/>
      <c r="L145" s="46"/>
      <c r="M145" s="269"/>
      <c r="N145" s="269"/>
      <c r="O145" s="46"/>
      <c r="P145" s="46"/>
      <c r="Q145" s="46"/>
      <c r="R145" s="46"/>
      <c r="S145" s="463"/>
    </row>
    <row r="146" spans="1:19" hidden="1">
      <c r="A146" s="572" t="s">
        <v>209</v>
      </c>
      <c r="B146" s="573"/>
      <c r="C146" s="574"/>
      <c r="D146" s="464" t="s">
        <v>210</v>
      </c>
      <c r="E146" s="465">
        <v>500000</v>
      </c>
      <c r="F146" s="291">
        <v>500000</v>
      </c>
      <c r="G146" s="87"/>
      <c r="H146" s="87"/>
      <c r="I146" s="87"/>
      <c r="J146" s="87"/>
      <c r="K146" s="187"/>
      <c r="L146" s="87"/>
      <c r="M146" s="187"/>
      <c r="N146" s="466">
        <v>500000</v>
      </c>
      <c r="O146" s="87"/>
      <c r="P146" s="87"/>
      <c r="Q146" s="87"/>
      <c r="R146" s="87"/>
      <c r="S146" s="456"/>
    </row>
    <row r="147" spans="1:19" hidden="1">
      <c r="A147" s="575"/>
      <c r="B147" s="576"/>
      <c r="C147" s="577"/>
      <c r="D147" s="464"/>
      <c r="E147" s="465"/>
      <c r="F147" s="291"/>
      <c r="G147" s="87"/>
      <c r="H147" s="87"/>
      <c r="I147" s="87"/>
      <c r="J147" s="87"/>
      <c r="K147" s="187"/>
      <c r="L147" s="87"/>
      <c r="M147" s="187"/>
      <c r="N147" s="466" t="s">
        <v>211</v>
      </c>
      <c r="O147" s="87"/>
      <c r="P147" s="87"/>
      <c r="Q147" s="87"/>
      <c r="R147" s="87"/>
      <c r="S147" s="456"/>
    </row>
    <row r="148" spans="1:19" hidden="1">
      <c r="A148" s="441" t="s">
        <v>73</v>
      </c>
      <c r="B148" s="462" t="s">
        <v>212</v>
      </c>
      <c r="C148" s="101" t="s">
        <v>27</v>
      </c>
      <c r="D148" s="443"/>
      <c r="E148" s="192" t="s">
        <v>202</v>
      </c>
      <c r="F148" s="192" t="s">
        <v>208</v>
      </c>
      <c r="G148" s="46"/>
      <c r="H148" s="46"/>
      <c r="I148" s="46"/>
      <c r="J148" s="46"/>
      <c r="K148" s="269"/>
      <c r="L148" s="46"/>
      <c r="M148" s="269"/>
      <c r="N148" s="269"/>
      <c r="O148" s="46"/>
      <c r="P148" s="46"/>
      <c r="Q148" s="46"/>
      <c r="R148" s="46"/>
      <c r="S148" s="463"/>
    </row>
    <row r="149" spans="1:19" hidden="1">
      <c r="A149" s="467" t="s">
        <v>213</v>
      </c>
      <c r="B149" s="468"/>
      <c r="C149" s="469"/>
      <c r="D149" s="279" t="s">
        <v>205</v>
      </c>
      <c r="E149" s="448">
        <f>1593600-2510</f>
        <v>1591090</v>
      </c>
      <c r="F149" s="82">
        <v>1591090</v>
      </c>
      <c r="G149" s="87"/>
      <c r="H149" s="87"/>
      <c r="I149" s="87"/>
      <c r="J149" s="87"/>
      <c r="K149" s="187"/>
      <c r="L149" s="87"/>
      <c r="M149" s="187"/>
      <c r="N149" s="187"/>
      <c r="O149" s="87"/>
      <c r="P149" s="87"/>
      <c r="Q149" s="87"/>
      <c r="R149" s="87"/>
      <c r="S149" s="456"/>
    </row>
    <row r="150" spans="1:19" hidden="1">
      <c r="A150" s="467"/>
      <c r="B150" s="468"/>
      <c r="C150" s="469"/>
      <c r="D150" s="279"/>
      <c r="E150" s="448"/>
      <c r="F150" s="82"/>
      <c r="G150" s="87"/>
      <c r="H150" s="87"/>
      <c r="I150" s="87"/>
      <c r="J150" s="87"/>
      <c r="K150" s="187"/>
      <c r="L150" s="87"/>
      <c r="M150" s="187"/>
      <c r="N150" s="187"/>
      <c r="O150" s="87"/>
      <c r="P150" s="87"/>
      <c r="Q150" s="87"/>
      <c r="R150" s="87"/>
      <c r="S150" s="456"/>
    </row>
    <row r="151" spans="1:19" hidden="1">
      <c r="A151" s="470" t="s">
        <v>73</v>
      </c>
      <c r="B151" s="462" t="s">
        <v>207</v>
      </c>
      <c r="C151" s="101" t="s">
        <v>27</v>
      </c>
      <c r="D151" s="443"/>
      <c r="E151" s="192" t="s">
        <v>202</v>
      </c>
      <c r="F151" s="192" t="s">
        <v>208</v>
      </c>
      <c r="G151" s="46"/>
      <c r="H151" s="46"/>
      <c r="I151" s="46"/>
      <c r="J151" s="46"/>
      <c r="K151" s="46"/>
      <c r="L151" s="452"/>
      <c r="M151" s="46"/>
      <c r="N151" s="46"/>
      <c r="O151" s="46"/>
      <c r="P151" s="46"/>
      <c r="Q151" s="46"/>
      <c r="R151" s="46"/>
      <c r="S151" s="463"/>
    </row>
    <row r="152" spans="1:19" hidden="1">
      <c r="A152" s="572" t="s">
        <v>214</v>
      </c>
      <c r="B152" s="573"/>
      <c r="C152" s="574"/>
      <c r="D152" s="279" t="s">
        <v>215</v>
      </c>
      <c r="E152" s="446">
        <v>10000000</v>
      </c>
      <c r="F152" s="447">
        <v>9700000</v>
      </c>
      <c r="G152" s="276"/>
      <c r="H152" s="276"/>
      <c r="I152" s="276"/>
      <c r="J152" s="90"/>
      <c r="K152" s="276">
        <v>1455000</v>
      </c>
      <c r="L152" s="276"/>
      <c r="M152" s="276">
        <v>2425000</v>
      </c>
      <c r="N152" s="276"/>
      <c r="O152" s="276"/>
      <c r="P152" s="276">
        <v>2910000</v>
      </c>
      <c r="Q152" s="276"/>
      <c r="R152" s="276">
        <v>2910000</v>
      </c>
      <c r="S152" s="456"/>
    </row>
    <row r="153" spans="1:19" ht="46.5" hidden="1" customHeight="1">
      <c r="A153" s="575"/>
      <c r="B153" s="576"/>
      <c r="C153" s="577"/>
      <c r="D153" s="279"/>
      <c r="E153" s="448"/>
      <c r="F153" s="82"/>
      <c r="G153" s="97"/>
      <c r="H153" s="97"/>
      <c r="I153" s="178"/>
      <c r="J153" s="97"/>
      <c r="K153" s="178" t="s">
        <v>216</v>
      </c>
      <c r="L153" s="97"/>
      <c r="M153" s="178" t="s">
        <v>217</v>
      </c>
      <c r="N153" s="178"/>
      <c r="O153" s="97"/>
      <c r="P153" s="178" t="s">
        <v>218</v>
      </c>
      <c r="Q153" s="178"/>
      <c r="R153" s="178" t="s">
        <v>219</v>
      </c>
      <c r="S153" s="456"/>
    </row>
    <row r="154" spans="1:19" hidden="1">
      <c r="A154" s="470" t="s">
        <v>73</v>
      </c>
      <c r="B154" s="294" t="s">
        <v>220</v>
      </c>
      <c r="C154" s="101" t="s">
        <v>27</v>
      </c>
      <c r="D154" s="443"/>
      <c r="E154" s="444" t="s">
        <v>221</v>
      </c>
      <c r="F154" s="192" t="s">
        <v>222</v>
      </c>
      <c r="G154" s="46"/>
      <c r="H154" s="46"/>
      <c r="I154" s="46"/>
      <c r="J154" s="46"/>
      <c r="K154" s="452"/>
      <c r="L154" s="46">
        <v>1455000</v>
      </c>
      <c r="M154" s="46"/>
      <c r="N154" s="46"/>
      <c r="O154" s="46"/>
      <c r="P154" s="46"/>
      <c r="Q154" s="46"/>
      <c r="R154" s="46"/>
      <c r="S154" s="463"/>
    </row>
    <row r="155" spans="1:19" hidden="1">
      <c r="A155" s="572" t="s">
        <v>223</v>
      </c>
      <c r="B155" s="573"/>
      <c r="C155" s="574"/>
      <c r="D155" s="464" t="s">
        <v>224</v>
      </c>
      <c r="E155" s="471">
        <f>4773700-14738-15000-26000-99000</f>
        <v>4618962</v>
      </c>
      <c r="F155" s="472">
        <v>4567890</v>
      </c>
      <c r="G155" s="276"/>
      <c r="H155" s="276"/>
      <c r="I155" s="276"/>
      <c r="J155" s="473"/>
      <c r="K155" s="276"/>
      <c r="L155" s="276"/>
      <c r="M155" s="276"/>
      <c r="N155" s="276"/>
      <c r="O155" s="276"/>
      <c r="P155" s="276"/>
      <c r="Q155" s="276">
        <v>4567890</v>
      </c>
      <c r="R155" s="276"/>
      <c r="S155" s="456"/>
    </row>
    <row r="156" spans="1:19" hidden="1">
      <c r="A156" s="575"/>
      <c r="B156" s="576"/>
      <c r="C156" s="577"/>
      <c r="D156" s="279"/>
      <c r="E156" s="448"/>
      <c r="F156" s="82"/>
      <c r="G156" s="97"/>
      <c r="H156" s="97"/>
      <c r="I156" s="97"/>
      <c r="J156" s="97"/>
      <c r="K156" s="97"/>
      <c r="L156" s="178"/>
      <c r="M156" s="97"/>
      <c r="N156" s="97"/>
      <c r="O156" s="97"/>
      <c r="P156" s="97"/>
      <c r="Q156" s="178" t="s">
        <v>225</v>
      </c>
      <c r="R156" s="97"/>
      <c r="S156" s="456"/>
    </row>
    <row r="157" spans="1:19" hidden="1">
      <c r="A157" s="470" t="s">
        <v>73</v>
      </c>
      <c r="B157" s="294" t="s">
        <v>226</v>
      </c>
      <c r="C157" s="101" t="s">
        <v>27</v>
      </c>
      <c r="D157" s="443"/>
      <c r="E157" s="444" t="s">
        <v>202</v>
      </c>
      <c r="F157" s="192" t="s">
        <v>227</v>
      </c>
      <c r="G157" s="46"/>
      <c r="H157" s="46"/>
      <c r="I157" s="46"/>
      <c r="J157" s="46"/>
      <c r="K157" s="46"/>
      <c r="L157" s="46"/>
      <c r="M157" s="46"/>
      <c r="N157" s="46"/>
      <c r="O157" s="445"/>
      <c r="P157" s="46"/>
      <c r="Q157" s="46"/>
      <c r="R157" s="46"/>
      <c r="S157" s="463"/>
    </row>
    <row r="158" spans="1:19" hidden="1">
      <c r="A158" s="572" t="s">
        <v>228</v>
      </c>
      <c r="B158" s="573"/>
      <c r="C158" s="574"/>
      <c r="D158" s="279" t="s">
        <v>229</v>
      </c>
      <c r="E158" s="448">
        <f>1000000-145712</f>
        <v>854288</v>
      </c>
      <c r="F158" s="447">
        <v>854288</v>
      </c>
      <c r="G158" s="87"/>
      <c r="H158" s="87"/>
      <c r="I158" s="87"/>
      <c r="J158" s="87"/>
      <c r="K158" s="87"/>
      <c r="L158" s="87"/>
      <c r="M158" s="87">
        <v>854288</v>
      </c>
      <c r="N158" s="87"/>
      <c r="O158" s="87"/>
      <c r="P158" s="87"/>
      <c r="Q158" s="87"/>
      <c r="R158" s="87"/>
      <c r="S158" s="456"/>
    </row>
    <row r="159" spans="1:19" hidden="1">
      <c r="A159" s="575"/>
      <c r="B159" s="576"/>
      <c r="C159" s="577"/>
      <c r="D159" s="279"/>
      <c r="E159" s="448"/>
      <c r="F159" s="82"/>
      <c r="G159" s="97"/>
      <c r="H159" s="97"/>
      <c r="I159" s="97"/>
      <c r="J159" s="474"/>
      <c r="K159" s="97"/>
      <c r="L159" s="178"/>
      <c r="M159" s="178" t="s">
        <v>230</v>
      </c>
      <c r="N159" s="97"/>
      <c r="O159" s="178"/>
      <c r="P159" s="97"/>
      <c r="Q159" s="97"/>
      <c r="R159" s="178"/>
      <c r="S159" s="456"/>
    </row>
    <row r="160" spans="1:19" hidden="1">
      <c r="A160" s="470" t="s">
        <v>73</v>
      </c>
      <c r="B160" s="294" t="s">
        <v>231</v>
      </c>
      <c r="C160" s="101" t="s">
        <v>27</v>
      </c>
      <c r="D160" s="443"/>
      <c r="E160" s="192" t="s">
        <v>202</v>
      </c>
      <c r="F160" s="192" t="s">
        <v>208</v>
      </c>
      <c r="G160" s="46"/>
      <c r="H160" s="46"/>
      <c r="I160" s="46"/>
      <c r="J160" s="452"/>
      <c r="K160" s="46">
        <v>854288</v>
      </c>
      <c r="L160" s="46"/>
      <c r="M160" s="46"/>
      <c r="N160" s="46"/>
      <c r="O160" s="46"/>
      <c r="P160" s="46"/>
      <c r="Q160" s="46"/>
      <c r="R160" s="46"/>
      <c r="S160" s="463"/>
    </row>
    <row r="161" spans="1:19" ht="24" hidden="1">
      <c r="A161" s="475" t="s">
        <v>232</v>
      </c>
      <c r="B161" s="476"/>
      <c r="C161" s="477"/>
      <c r="D161" s="478"/>
      <c r="E161" s="82"/>
      <c r="F161" s="479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456"/>
    </row>
    <row r="162" spans="1:19" hidden="1">
      <c r="A162" s="578" t="s">
        <v>233</v>
      </c>
      <c r="B162" s="579"/>
      <c r="C162" s="580"/>
      <c r="D162" s="412"/>
      <c r="E162" s="291">
        <v>12884055</v>
      </c>
      <c r="F162" s="439">
        <v>12884054.449999999</v>
      </c>
      <c r="G162" s="87"/>
      <c r="H162" s="87"/>
      <c r="I162" s="87">
        <v>14092600</v>
      </c>
      <c r="J162" s="87"/>
      <c r="K162" s="87"/>
      <c r="L162" s="87"/>
      <c r="M162" s="87"/>
      <c r="N162" s="87"/>
      <c r="O162" s="87"/>
      <c r="P162" s="87"/>
      <c r="Q162" s="87"/>
      <c r="R162" s="87"/>
      <c r="S162" s="456"/>
    </row>
    <row r="163" spans="1:19" hidden="1">
      <c r="A163" s="480"/>
      <c r="B163" s="481"/>
      <c r="C163" s="482"/>
      <c r="D163" s="412"/>
      <c r="E163" s="291"/>
      <c r="F163" s="483"/>
      <c r="G163" s="97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456"/>
    </row>
    <row r="164" spans="1:19" hidden="1">
      <c r="A164" s="484" t="s">
        <v>234</v>
      </c>
      <c r="C164" s="451" t="s">
        <v>27</v>
      </c>
      <c r="D164" s="390"/>
      <c r="E164" s="82"/>
      <c r="F164" s="421"/>
      <c r="G164" s="86"/>
      <c r="H164" s="86"/>
      <c r="I164" s="86"/>
      <c r="J164" s="485">
        <v>12884054.449999999</v>
      </c>
      <c r="K164" s="86"/>
      <c r="L164" s="86"/>
      <c r="M164" s="86"/>
      <c r="N164" s="486"/>
      <c r="O164" s="86"/>
      <c r="P164" s="86"/>
      <c r="Q164" s="86"/>
      <c r="R164" s="86"/>
      <c r="S164" s="456"/>
    </row>
    <row r="165" spans="1:19" ht="22" hidden="1">
      <c r="A165" s="581" t="s">
        <v>235</v>
      </c>
      <c r="B165" s="582"/>
      <c r="C165" s="583"/>
      <c r="D165" s="487"/>
      <c r="E165" s="488">
        <f>+E166</f>
        <v>500000</v>
      </c>
      <c r="F165" s="489">
        <f>+F166</f>
        <v>0</v>
      </c>
      <c r="G165" s="490"/>
      <c r="H165" s="422"/>
      <c r="I165" s="276"/>
      <c r="J165" s="276"/>
      <c r="K165" s="276"/>
      <c r="L165" s="276"/>
      <c r="M165" s="276"/>
      <c r="N165" s="276"/>
      <c r="O165" s="491"/>
      <c r="P165" s="276"/>
      <c r="Q165" s="276"/>
      <c r="R165" s="276"/>
      <c r="S165" s="492"/>
    </row>
    <row r="166" spans="1:19" hidden="1">
      <c r="A166" s="575" t="s">
        <v>236</v>
      </c>
      <c r="B166" s="576"/>
      <c r="C166" s="577"/>
      <c r="D166" s="279"/>
      <c r="E166" s="493">
        <v>500000</v>
      </c>
      <c r="F166" s="447"/>
      <c r="G166" s="86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456"/>
    </row>
    <row r="167" spans="1:19" hidden="1">
      <c r="A167" s="575"/>
      <c r="B167" s="576"/>
      <c r="C167" s="577"/>
      <c r="D167" s="279"/>
      <c r="E167" s="493"/>
      <c r="F167" s="82"/>
      <c r="G167" s="96"/>
      <c r="H167" s="97"/>
      <c r="I167" s="97"/>
      <c r="J167" s="474"/>
      <c r="K167" s="97"/>
      <c r="L167" s="178"/>
      <c r="M167" s="178"/>
      <c r="N167" s="97"/>
      <c r="O167" s="178"/>
      <c r="P167" s="97"/>
      <c r="Q167" s="97"/>
      <c r="R167" s="178"/>
      <c r="S167" s="456"/>
    </row>
    <row r="168" spans="1:19" hidden="1">
      <c r="A168" s="470" t="s">
        <v>51</v>
      </c>
      <c r="B168" s="294"/>
      <c r="C168" s="101" t="s">
        <v>27</v>
      </c>
      <c r="D168" s="443"/>
      <c r="E168" s="494" t="s">
        <v>190</v>
      </c>
      <c r="F168" s="192" t="s">
        <v>237</v>
      </c>
      <c r="G168" s="105"/>
      <c r="H168" s="46"/>
      <c r="I168" s="46"/>
      <c r="J168" s="452"/>
      <c r="K168" s="46"/>
      <c r="L168" s="46"/>
      <c r="M168" s="46"/>
      <c r="N168" s="46"/>
      <c r="O168" s="46"/>
      <c r="P168" s="46"/>
      <c r="Q168" s="46"/>
      <c r="R168" s="46"/>
      <c r="S168" s="463"/>
    </row>
    <row r="169" spans="1:19" ht="22" hidden="1">
      <c r="A169" s="581" t="s">
        <v>238</v>
      </c>
      <c r="B169" s="582"/>
      <c r="C169" s="583"/>
      <c r="D169" s="487"/>
      <c r="E169" s="495">
        <f>+E170+E173+E176+E179+E182+E185+E188</f>
        <v>330600</v>
      </c>
      <c r="F169" s="496">
        <f>+F170+F173+F176+F179+F182+F185+F188</f>
        <v>206338</v>
      </c>
      <c r="G169" s="276"/>
      <c r="H169" s="276"/>
      <c r="I169" s="276"/>
      <c r="J169" s="276"/>
      <c r="K169" s="276"/>
      <c r="L169" s="276"/>
      <c r="M169" s="276"/>
      <c r="N169" s="276"/>
      <c r="O169" s="491"/>
      <c r="P169" s="276"/>
      <c r="Q169" s="276"/>
      <c r="R169" s="276"/>
      <c r="S169" s="492"/>
    </row>
    <row r="170" spans="1:19" hidden="1">
      <c r="A170" s="575" t="s">
        <v>239</v>
      </c>
      <c r="B170" s="576"/>
      <c r="C170" s="577"/>
      <c r="D170" s="279"/>
      <c r="E170" s="493">
        <v>15000</v>
      </c>
      <c r="F170" s="447">
        <v>14980</v>
      </c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456"/>
    </row>
    <row r="171" spans="1:19" hidden="1">
      <c r="A171" s="575"/>
      <c r="B171" s="576"/>
      <c r="C171" s="577"/>
      <c r="D171" s="279"/>
      <c r="E171" s="493"/>
      <c r="F171" s="82"/>
      <c r="G171" s="97"/>
      <c r="H171" s="97"/>
      <c r="I171" s="97"/>
      <c r="J171" s="474"/>
      <c r="K171" s="97"/>
      <c r="L171" s="178"/>
      <c r="M171" s="178"/>
      <c r="N171" s="97"/>
      <c r="O171" s="178"/>
      <c r="P171" s="97"/>
      <c r="Q171" s="97"/>
      <c r="R171" s="178"/>
      <c r="S171" s="456"/>
    </row>
    <row r="172" spans="1:19" hidden="1">
      <c r="A172" s="470" t="s">
        <v>194</v>
      </c>
      <c r="B172" s="294"/>
      <c r="C172" s="101" t="s">
        <v>27</v>
      </c>
      <c r="D172" s="443"/>
      <c r="E172" s="494" t="s">
        <v>240</v>
      </c>
      <c r="F172" s="192" t="s">
        <v>241</v>
      </c>
      <c r="G172" s="46"/>
      <c r="H172" s="46"/>
      <c r="I172" s="46"/>
      <c r="J172" s="452"/>
      <c r="K172" s="46">
        <v>14980</v>
      </c>
      <c r="L172" s="46"/>
      <c r="M172" s="46"/>
      <c r="N172" s="46"/>
      <c r="O172" s="46"/>
      <c r="P172" s="46"/>
      <c r="Q172" s="46"/>
      <c r="R172" s="46"/>
      <c r="S172" s="463"/>
    </row>
    <row r="173" spans="1:19" hidden="1">
      <c r="A173" s="572" t="s">
        <v>242</v>
      </c>
      <c r="B173" s="573"/>
      <c r="C173" s="574"/>
      <c r="D173" s="279"/>
      <c r="E173" s="448">
        <v>26000</v>
      </c>
      <c r="F173" s="447">
        <v>25894</v>
      </c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456"/>
    </row>
    <row r="174" spans="1:19" hidden="1">
      <c r="A174" s="575"/>
      <c r="B174" s="576"/>
      <c r="C174" s="577"/>
      <c r="D174" s="279"/>
      <c r="E174" s="448"/>
      <c r="F174" s="82"/>
      <c r="G174" s="97"/>
      <c r="H174" s="97"/>
      <c r="I174" s="97"/>
      <c r="J174" s="474"/>
      <c r="K174" s="97"/>
      <c r="L174" s="178"/>
      <c r="M174" s="178"/>
      <c r="N174" s="97"/>
      <c r="O174" s="178"/>
      <c r="P174" s="97"/>
      <c r="Q174" s="97"/>
      <c r="R174" s="178"/>
      <c r="S174" s="456"/>
    </row>
    <row r="175" spans="1:19" hidden="1">
      <c r="A175" s="470" t="s">
        <v>194</v>
      </c>
      <c r="B175" s="294"/>
      <c r="C175" s="101" t="s">
        <v>27</v>
      </c>
      <c r="D175" s="443"/>
      <c r="E175" s="494" t="s">
        <v>243</v>
      </c>
      <c r="F175" s="192" t="s">
        <v>241</v>
      </c>
      <c r="G175" s="46"/>
      <c r="H175" s="46"/>
      <c r="I175" s="46"/>
      <c r="J175" s="452"/>
      <c r="K175" s="46">
        <v>25894</v>
      </c>
      <c r="L175" s="46"/>
      <c r="M175" s="46"/>
      <c r="N175" s="46"/>
      <c r="O175" s="46"/>
      <c r="P175" s="46"/>
      <c r="Q175" s="46"/>
      <c r="R175" s="46"/>
      <c r="S175" s="463"/>
    </row>
    <row r="176" spans="1:19" hidden="1">
      <c r="A176" s="572" t="s">
        <v>244</v>
      </c>
      <c r="B176" s="573"/>
      <c r="C176" s="574"/>
      <c r="D176" s="279"/>
      <c r="E176" s="448">
        <v>99000</v>
      </c>
      <c r="F176" s="447">
        <v>99000</v>
      </c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456"/>
    </row>
    <row r="177" spans="1:23" hidden="1">
      <c r="A177" s="575"/>
      <c r="B177" s="576"/>
      <c r="C177" s="577"/>
      <c r="D177" s="279"/>
      <c r="E177" s="448"/>
      <c r="F177" s="82"/>
      <c r="G177" s="97"/>
      <c r="H177" s="97"/>
      <c r="I177" s="97"/>
      <c r="J177" s="474"/>
      <c r="K177" s="97"/>
      <c r="L177" s="178"/>
      <c r="M177" s="178"/>
      <c r="N177" s="97"/>
      <c r="O177" s="178"/>
      <c r="P177" s="97"/>
      <c r="Q177" s="97"/>
      <c r="R177" s="178"/>
      <c r="S177" s="456"/>
    </row>
    <row r="178" spans="1:23" hidden="1">
      <c r="A178" s="470" t="s">
        <v>73</v>
      </c>
      <c r="B178" s="294"/>
      <c r="C178" s="101" t="s">
        <v>27</v>
      </c>
      <c r="D178" s="443"/>
      <c r="E178" s="192" t="s">
        <v>202</v>
      </c>
      <c r="F178" s="192" t="s">
        <v>208</v>
      </c>
      <c r="G178" s="46"/>
      <c r="H178" s="46"/>
      <c r="I178" s="46"/>
      <c r="J178" s="452"/>
      <c r="K178" s="46"/>
      <c r="L178" s="46">
        <v>99000</v>
      </c>
      <c r="M178" s="46"/>
      <c r="N178" s="46"/>
      <c r="O178" s="46"/>
      <c r="P178" s="46"/>
      <c r="Q178" s="46"/>
      <c r="R178" s="46"/>
      <c r="S178" s="463"/>
    </row>
    <row r="179" spans="1:23" hidden="1">
      <c r="A179" s="572" t="s">
        <v>245</v>
      </c>
      <c r="B179" s="573"/>
      <c r="C179" s="574"/>
      <c r="D179" s="279"/>
      <c r="E179" s="448">
        <v>65000</v>
      </c>
      <c r="F179" s="447">
        <v>60900</v>
      </c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456"/>
    </row>
    <row r="180" spans="1:23" hidden="1">
      <c r="A180" s="575"/>
      <c r="B180" s="576"/>
      <c r="C180" s="577"/>
      <c r="D180" s="279"/>
      <c r="E180" s="448"/>
      <c r="F180" s="82"/>
      <c r="G180" s="97"/>
      <c r="H180" s="97"/>
      <c r="I180" s="97"/>
      <c r="J180" s="474"/>
      <c r="K180" s="97"/>
      <c r="L180" s="178"/>
      <c r="M180" s="178"/>
      <c r="N180" s="97"/>
      <c r="O180" s="178"/>
      <c r="P180" s="97"/>
      <c r="Q180" s="97"/>
      <c r="R180" s="178"/>
      <c r="S180" s="456"/>
    </row>
    <row r="181" spans="1:23" hidden="1">
      <c r="A181" s="470" t="s">
        <v>194</v>
      </c>
      <c r="B181" s="294"/>
      <c r="C181" s="101" t="s">
        <v>27</v>
      </c>
      <c r="D181" s="443"/>
      <c r="E181" s="192" t="s">
        <v>246</v>
      </c>
      <c r="F181" s="192" t="s">
        <v>247</v>
      </c>
      <c r="G181" s="46"/>
      <c r="H181" s="46"/>
      <c r="I181" s="46"/>
      <c r="J181" s="452"/>
      <c r="K181" s="46"/>
      <c r="L181" s="46">
        <v>60900</v>
      </c>
      <c r="M181" s="46"/>
      <c r="N181" s="46"/>
      <c r="O181" s="46"/>
      <c r="P181" s="46"/>
      <c r="Q181" s="46"/>
      <c r="R181" s="46"/>
      <c r="S181" s="463"/>
    </row>
    <row r="182" spans="1:23" hidden="1">
      <c r="A182" s="572" t="s">
        <v>248</v>
      </c>
      <c r="B182" s="573"/>
      <c r="C182" s="574"/>
      <c r="D182" s="279"/>
      <c r="E182" s="448">
        <v>5600</v>
      </c>
      <c r="F182" s="447">
        <v>5564</v>
      </c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456"/>
    </row>
    <row r="183" spans="1:23" hidden="1">
      <c r="A183" s="575"/>
      <c r="B183" s="576"/>
      <c r="C183" s="577"/>
      <c r="D183" s="279"/>
      <c r="E183" s="448"/>
      <c r="F183" s="82"/>
      <c r="G183" s="97"/>
      <c r="H183" s="97"/>
      <c r="I183" s="97"/>
      <c r="J183" s="474"/>
      <c r="K183" s="97"/>
      <c r="L183" s="178"/>
      <c r="M183" s="178"/>
      <c r="N183" s="97"/>
      <c r="O183" s="178"/>
      <c r="P183" s="97"/>
      <c r="Q183" s="97"/>
      <c r="R183" s="178"/>
      <c r="S183" s="456"/>
    </row>
    <row r="184" spans="1:23" hidden="1">
      <c r="A184" s="470" t="s">
        <v>73</v>
      </c>
      <c r="B184" s="294"/>
      <c r="C184" s="101" t="s">
        <v>27</v>
      </c>
      <c r="D184" s="443"/>
      <c r="E184" s="192" t="s">
        <v>202</v>
      </c>
      <c r="F184" s="192" t="s">
        <v>249</v>
      </c>
      <c r="G184" s="46"/>
      <c r="H184" s="46"/>
      <c r="I184" s="46"/>
      <c r="J184" s="452"/>
      <c r="K184" s="46">
        <v>5564</v>
      </c>
      <c r="L184" s="46"/>
      <c r="M184" s="46"/>
      <c r="N184" s="46"/>
      <c r="O184" s="46"/>
      <c r="P184" s="46"/>
      <c r="Q184" s="46"/>
      <c r="R184" s="46"/>
      <c r="S184" s="463"/>
    </row>
    <row r="185" spans="1:23" hidden="1">
      <c r="A185" s="572" t="s">
        <v>250</v>
      </c>
      <c r="B185" s="573"/>
      <c r="C185" s="574"/>
      <c r="D185" s="279"/>
      <c r="E185" s="448">
        <v>32000</v>
      </c>
      <c r="F185" s="44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456"/>
    </row>
    <row r="186" spans="1:23" hidden="1">
      <c r="A186" s="575"/>
      <c r="B186" s="576"/>
      <c r="C186" s="577"/>
      <c r="D186" s="279"/>
      <c r="E186" s="448"/>
      <c r="F186" s="82"/>
      <c r="G186" s="97"/>
      <c r="H186" s="97"/>
      <c r="I186" s="97"/>
      <c r="J186" s="474"/>
      <c r="K186" s="97"/>
      <c r="L186" s="178"/>
      <c r="M186" s="178"/>
      <c r="N186" s="97"/>
      <c r="O186" s="178"/>
      <c r="P186" s="97"/>
      <c r="Q186" s="97"/>
      <c r="R186" s="178"/>
      <c r="S186" s="456"/>
    </row>
    <row r="187" spans="1:23" hidden="1">
      <c r="A187" s="470" t="s">
        <v>194</v>
      </c>
      <c r="B187" s="294"/>
      <c r="C187" s="101" t="s">
        <v>27</v>
      </c>
      <c r="D187" s="443"/>
      <c r="E187" s="192"/>
      <c r="F187" s="192"/>
      <c r="G187" s="46"/>
      <c r="H187" s="46"/>
      <c r="I187" s="46"/>
      <c r="J187" s="452"/>
      <c r="K187" s="46"/>
      <c r="L187" s="46"/>
      <c r="M187" s="46"/>
      <c r="N187" s="46"/>
      <c r="O187" s="46"/>
      <c r="P187" s="46"/>
      <c r="Q187" s="46"/>
      <c r="R187" s="46"/>
      <c r="S187" s="463"/>
    </row>
    <row r="188" spans="1:23" hidden="1">
      <c r="A188" s="572" t="s">
        <v>251</v>
      </c>
      <c r="B188" s="573"/>
      <c r="C188" s="574"/>
      <c r="D188" s="279"/>
      <c r="E188" s="448">
        <v>88000</v>
      </c>
      <c r="F188" s="44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456"/>
    </row>
    <row r="189" spans="1:23" hidden="1">
      <c r="A189" s="575"/>
      <c r="B189" s="576"/>
      <c r="C189" s="577"/>
      <c r="D189" s="279"/>
      <c r="E189" s="448"/>
      <c r="F189" s="82"/>
      <c r="G189" s="97"/>
      <c r="H189" s="97"/>
      <c r="I189" s="97"/>
      <c r="J189" s="474"/>
      <c r="K189" s="97"/>
      <c r="L189" s="178"/>
      <c r="M189" s="178"/>
      <c r="N189" s="97"/>
      <c r="O189" s="178"/>
      <c r="P189" s="97"/>
      <c r="Q189" s="97"/>
      <c r="R189" s="178"/>
      <c r="S189" s="456"/>
    </row>
    <row r="190" spans="1:23" hidden="1">
      <c r="A190" s="470" t="s">
        <v>194</v>
      </c>
      <c r="B190" s="294"/>
      <c r="C190" s="101" t="s">
        <v>27</v>
      </c>
      <c r="D190" s="443"/>
      <c r="E190" s="192"/>
      <c r="F190" s="192"/>
      <c r="G190" s="46"/>
      <c r="H190" s="46"/>
      <c r="I190" s="46"/>
      <c r="J190" s="452"/>
      <c r="K190" s="46"/>
      <c r="L190" s="46"/>
      <c r="M190" s="46"/>
      <c r="N190" s="46"/>
      <c r="O190" s="46"/>
      <c r="P190" s="46"/>
      <c r="Q190" s="46"/>
      <c r="R190" s="46"/>
      <c r="S190" s="463"/>
    </row>
    <row r="191" spans="1:23">
      <c r="A191" s="584"/>
      <c r="B191" s="585"/>
      <c r="C191" s="585"/>
      <c r="D191" s="585"/>
      <c r="E191" s="585"/>
      <c r="F191" s="585"/>
      <c r="G191" s="585"/>
      <c r="H191" s="585"/>
      <c r="I191" s="585"/>
      <c r="J191" s="585"/>
      <c r="K191" s="585"/>
      <c r="L191" s="585"/>
      <c r="M191" s="585"/>
      <c r="N191" s="585"/>
      <c r="O191" s="585"/>
      <c r="P191" s="585"/>
      <c r="Q191" s="585"/>
      <c r="R191" s="585"/>
      <c r="S191" s="586"/>
    </row>
    <row r="192" spans="1:23" s="2" customFormat="1" ht="22">
      <c r="A192" s="497" t="s">
        <v>252</v>
      </c>
      <c r="B192" s="498"/>
      <c r="C192" s="499"/>
      <c r="D192" s="18"/>
      <c r="E192" s="500">
        <f>E193+E197+E252+E265+E269+E273+E276+E279+E282+E285</f>
        <v>43366600</v>
      </c>
      <c r="F192" s="500"/>
      <c r="G192" s="21"/>
      <c r="H192" s="20"/>
      <c r="I192" s="20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W192" s="22"/>
    </row>
    <row r="193" spans="1:74" s="31" customFormat="1">
      <c r="A193" s="23" t="s">
        <v>253</v>
      </c>
      <c r="B193" s="24"/>
      <c r="C193" s="25"/>
      <c r="D193" s="26"/>
      <c r="E193" s="27">
        <v>5000000</v>
      </c>
      <c r="F193" s="27"/>
      <c r="G193" s="29"/>
      <c r="H193" s="28"/>
      <c r="I193" s="28"/>
      <c r="J193" s="29"/>
      <c r="K193" s="29"/>
      <c r="L193" s="29"/>
      <c r="M193" s="29"/>
      <c r="N193" s="29"/>
      <c r="O193" s="501" t="s">
        <v>254</v>
      </c>
      <c r="P193" s="501" t="s">
        <v>255</v>
      </c>
      <c r="Q193" s="501" t="s">
        <v>256</v>
      </c>
      <c r="R193" s="501" t="s">
        <v>257</v>
      </c>
      <c r="S193" s="27"/>
    </row>
    <row r="194" spans="1:74" s="31" customFormat="1">
      <c r="A194" s="587" t="s">
        <v>258</v>
      </c>
      <c r="B194" s="588"/>
      <c r="C194" s="589"/>
      <c r="D194" s="26"/>
      <c r="E194" s="27"/>
      <c r="F194" s="32"/>
      <c r="G194" s="33"/>
      <c r="H194" s="34"/>
      <c r="I194" s="35"/>
      <c r="J194" s="36"/>
      <c r="K194" s="33"/>
      <c r="L194" s="36"/>
      <c r="M194" s="36"/>
      <c r="N194" s="36"/>
      <c r="O194" s="36">
        <f>E193*O193</f>
        <v>1250000</v>
      </c>
      <c r="P194" s="36">
        <f>E193*P193</f>
        <v>1500000</v>
      </c>
      <c r="Q194" s="36">
        <f>E193*Q193</f>
        <v>1750000</v>
      </c>
      <c r="R194" s="36">
        <f>E193*R193</f>
        <v>500000</v>
      </c>
      <c r="S194" s="29">
        <f>O194+P194+Q194+R194</f>
        <v>5000000</v>
      </c>
    </row>
    <row r="195" spans="1:74" s="31" customFormat="1">
      <c r="A195" s="502" t="s">
        <v>259</v>
      </c>
      <c r="B195" s="503"/>
      <c r="C195" s="504"/>
      <c r="D195" s="26"/>
      <c r="E195" s="27"/>
      <c r="F195" s="32"/>
      <c r="G195" s="29"/>
      <c r="H195" s="112"/>
      <c r="I195" s="28"/>
      <c r="J195" s="156"/>
      <c r="K195" s="29"/>
      <c r="L195" s="156"/>
      <c r="M195" s="156"/>
      <c r="N195" s="156"/>
      <c r="O195" s="156"/>
      <c r="P195" s="29"/>
      <c r="Q195" s="156"/>
      <c r="R195" s="156"/>
      <c r="S195" s="29"/>
    </row>
    <row r="196" spans="1:74" s="31" customFormat="1">
      <c r="A196" s="38" t="s">
        <v>51</v>
      </c>
      <c r="B196" s="39" t="s">
        <v>260</v>
      </c>
      <c r="C196" s="40" t="s">
        <v>27</v>
      </c>
      <c r="D196" s="41"/>
      <c r="E196" s="42"/>
      <c r="F196" s="43"/>
      <c r="G196" s="44"/>
      <c r="H196" s="45"/>
      <c r="I196" s="45"/>
      <c r="J196" s="44"/>
      <c r="K196" s="46"/>
      <c r="L196" s="44"/>
      <c r="M196" s="44"/>
      <c r="N196" s="44"/>
      <c r="O196" s="48"/>
      <c r="P196" s="44"/>
      <c r="Q196" s="44"/>
      <c r="R196" s="44"/>
      <c r="S196" s="44"/>
    </row>
    <row r="197" spans="1:74" s="31" customFormat="1" ht="22.5" customHeight="1">
      <c r="A197" s="23" t="s">
        <v>261</v>
      </c>
      <c r="B197" s="24"/>
      <c r="C197" s="25"/>
      <c r="D197" s="26"/>
      <c r="E197" s="27">
        <v>3049500</v>
      </c>
      <c r="F197" s="71"/>
      <c r="G197" s="153"/>
      <c r="H197" s="153"/>
      <c r="I197" s="153"/>
      <c r="J197" s="153"/>
      <c r="K197" s="153"/>
      <c r="L197" s="153"/>
      <c r="M197" s="153"/>
      <c r="N197" s="153"/>
      <c r="O197" s="153">
        <v>1219800</v>
      </c>
      <c r="P197" s="153"/>
      <c r="Q197" s="71">
        <v>914850</v>
      </c>
      <c r="R197" s="71">
        <v>914850</v>
      </c>
      <c r="S197" s="29">
        <f>O197+Q197+R197</f>
        <v>3049500</v>
      </c>
      <c r="T197" s="56"/>
      <c r="U197" s="56"/>
      <c r="V197" s="56"/>
    </row>
    <row r="198" spans="1:74" s="31" customFormat="1" ht="22.5" customHeight="1">
      <c r="A198" s="23" t="s">
        <v>262</v>
      </c>
      <c r="B198" s="24"/>
      <c r="C198" s="25"/>
      <c r="D198" s="26"/>
      <c r="E198" s="27"/>
      <c r="F198" s="27"/>
      <c r="G198" s="33"/>
      <c r="H198" s="33"/>
      <c r="I198" s="33"/>
      <c r="J198" s="36"/>
      <c r="K198" s="36"/>
      <c r="L198" s="36"/>
      <c r="M198" s="36"/>
      <c r="N198" s="36"/>
      <c r="O198" s="36"/>
      <c r="P198" s="36"/>
      <c r="Q198" s="36"/>
      <c r="R198" s="36"/>
      <c r="S198" s="156"/>
      <c r="T198" s="56"/>
      <c r="U198" s="56"/>
      <c r="V198" s="56"/>
    </row>
    <row r="199" spans="1:74" s="31" customFormat="1">
      <c r="A199" s="38" t="s">
        <v>263</v>
      </c>
      <c r="B199" s="39" t="s">
        <v>260</v>
      </c>
      <c r="C199" s="40" t="s">
        <v>27</v>
      </c>
      <c r="D199" s="41"/>
      <c r="E199" s="42"/>
      <c r="F199" s="43"/>
      <c r="G199" s="44"/>
      <c r="H199" s="45"/>
      <c r="I199" s="45"/>
      <c r="J199" s="45"/>
      <c r="K199" s="45"/>
      <c r="L199" s="325"/>
      <c r="M199" s="45"/>
      <c r="N199" s="45"/>
      <c r="O199" s="45"/>
      <c r="P199" s="45"/>
      <c r="Q199" s="505"/>
      <c r="R199" s="506"/>
      <c r="S199" s="506"/>
      <c r="T199" s="56"/>
      <c r="U199" s="56"/>
      <c r="V199" s="56"/>
    </row>
    <row r="200" spans="1:74" hidden="1">
      <c r="A200" s="575" t="s">
        <v>197</v>
      </c>
      <c r="B200" s="576"/>
      <c r="C200" s="577"/>
      <c r="D200" s="279"/>
      <c r="E200" s="455">
        <f>+E201+E204+E207+E210</f>
        <v>3683250</v>
      </c>
      <c r="F200" s="455"/>
      <c r="G200" s="87"/>
      <c r="H200" s="87"/>
      <c r="I200" s="87"/>
      <c r="J200" s="87"/>
      <c r="K200" s="87"/>
      <c r="L200" s="89"/>
      <c r="M200" s="89"/>
      <c r="N200" s="87"/>
      <c r="O200" s="87"/>
      <c r="P200" s="87"/>
      <c r="Q200" s="87"/>
      <c r="R200" s="87"/>
      <c r="S200" s="456"/>
      <c r="T200" s="4"/>
    </row>
    <row r="201" spans="1:74" hidden="1">
      <c r="A201" s="575" t="s">
        <v>198</v>
      </c>
      <c r="B201" s="576"/>
      <c r="C201" s="577"/>
      <c r="D201" s="279" t="s">
        <v>199</v>
      </c>
      <c r="E201" s="457">
        <f>1501500-666900</f>
        <v>834600</v>
      </c>
      <c r="F201" s="82"/>
      <c r="G201" s="87"/>
      <c r="H201" s="87"/>
      <c r="I201" s="87"/>
      <c r="J201" s="87"/>
      <c r="K201" s="187"/>
      <c r="L201" s="87"/>
      <c r="M201" s="187"/>
      <c r="N201" s="187"/>
      <c r="O201" s="87"/>
      <c r="P201" s="87"/>
      <c r="Q201" s="87"/>
      <c r="R201" s="87"/>
      <c r="S201" s="456"/>
      <c r="T201" s="4"/>
    </row>
    <row r="202" spans="1:74" hidden="1">
      <c r="A202" s="458"/>
      <c r="B202" s="459"/>
      <c r="C202" s="460"/>
      <c r="D202" s="279"/>
      <c r="E202" s="461"/>
      <c r="F202" s="82"/>
      <c r="G202" s="97"/>
      <c r="H202" s="97"/>
      <c r="I202" s="178"/>
      <c r="J202" s="97"/>
      <c r="K202" s="178"/>
      <c r="L202" s="178"/>
      <c r="M202" s="178"/>
      <c r="N202" s="178"/>
      <c r="O202" s="97"/>
      <c r="P202" s="97"/>
      <c r="Q202" s="97"/>
      <c r="R202" s="97"/>
      <c r="S202" s="456"/>
      <c r="T202" s="4"/>
    </row>
    <row r="203" spans="1:74" hidden="1">
      <c r="A203" s="441" t="s">
        <v>73</v>
      </c>
      <c r="B203" s="462" t="s">
        <v>201</v>
      </c>
      <c r="C203" s="101" t="s">
        <v>27</v>
      </c>
      <c r="D203" s="443"/>
      <c r="E203" s="192" t="s">
        <v>202</v>
      </c>
      <c r="F203" s="192"/>
      <c r="G203" s="46"/>
      <c r="H203" s="46"/>
      <c r="I203" s="46"/>
      <c r="J203" s="46"/>
      <c r="K203" s="269"/>
      <c r="L203" s="46"/>
      <c r="M203" s="269"/>
      <c r="N203" s="269"/>
      <c r="O203" s="46"/>
      <c r="P203" s="46"/>
      <c r="Q203" s="46"/>
      <c r="R203" s="46"/>
      <c r="S203" s="463"/>
      <c r="T203" s="4"/>
    </row>
    <row r="204" spans="1:74" ht="24" hidden="1" customHeight="1">
      <c r="A204" s="575" t="s">
        <v>204</v>
      </c>
      <c r="B204" s="576"/>
      <c r="C204" s="577"/>
      <c r="D204" s="279" t="s">
        <v>205</v>
      </c>
      <c r="E204" s="448">
        <f>757700-140</f>
        <v>757560</v>
      </c>
      <c r="F204" s="82"/>
      <c r="G204" s="87"/>
      <c r="H204" s="87"/>
      <c r="I204" s="87"/>
      <c r="J204" s="87"/>
      <c r="K204" s="187"/>
      <c r="L204" s="87"/>
      <c r="M204" s="187"/>
      <c r="N204" s="187"/>
      <c r="O204" s="87"/>
      <c r="P204" s="87"/>
      <c r="Q204" s="87"/>
      <c r="R204" s="87"/>
      <c r="S204" s="456"/>
      <c r="T204" s="4"/>
    </row>
    <row r="205" spans="1:74" s="3" customFormat="1" hidden="1">
      <c r="A205" s="575"/>
      <c r="B205" s="576"/>
      <c r="C205" s="577"/>
      <c r="D205" s="279"/>
      <c r="E205" s="448"/>
      <c r="F205" s="82"/>
      <c r="G205" s="87"/>
      <c r="H205" s="87"/>
      <c r="I205" s="87"/>
      <c r="J205" s="87"/>
      <c r="K205" s="187"/>
      <c r="L205" s="87"/>
      <c r="M205" s="187"/>
      <c r="N205" s="187"/>
      <c r="O205" s="87"/>
      <c r="P205" s="187"/>
      <c r="Q205" s="87"/>
      <c r="R205" s="87"/>
      <c r="S205" s="456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</row>
    <row r="206" spans="1:74" s="3" customFormat="1" hidden="1">
      <c r="A206" s="441" t="s">
        <v>73</v>
      </c>
      <c r="B206" s="462" t="s">
        <v>207</v>
      </c>
      <c r="C206" s="101" t="s">
        <v>27</v>
      </c>
      <c r="D206" s="443"/>
      <c r="E206" s="192" t="s">
        <v>202</v>
      </c>
      <c r="F206" s="192"/>
      <c r="G206" s="46"/>
      <c r="H206" s="46"/>
      <c r="I206" s="46"/>
      <c r="J206" s="46"/>
      <c r="K206" s="269"/>
      <c r="L206" s="46"/>
      <c r="M206" s="269"/>
      <c r="N206" s="269"/>
      <c r="O206" s="46"/>
      <c r="P206" s="46"/>
      <c r="Q206" s="46"/>
      <c r="R206" s="46"/>
      <c r="S206" s="463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</row>
    <row r="207" spans="1:74" s="3" customFormat="1" hidden="1">
      <c r="A207" s="572" t="s">
        <v>209</v>
      </c>
      <c r="B207" s="573"/>
      <c r="C207" s="574"/>
      <c r="D207" s="464" t="s">
        <v>210</v>
      </c>
      <c r="E207" s="465">
        <v>500000</v>
      </c>
      <c r="F207" s="291"/>
      <c r="G207" s="87"/>
      <c r="H207" s="87"/>
      <c r="I207" s="87"/>
      <c r="J207" s="87"/>
      <c r="K207" s="187"/>
      <c r="L207" s="87"/>
      <c r="M207" s="187"/>
      <c r="N207" s="466"/>
      <c r="O207" s="87"/>
      <c r="P207" s="87"/>
      <c r="Q207" s="87"/>
      <c r="R207" s="87"/>
      <c r="S207" s="456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</row>
    <row r="208" spans="1:74" s="3" customFormat="1" hidden="1">
      <c r="A208" s="575"/>
      <c r="B208" s="576"/>
      <c r="C208" s="577"/>
      <c r="D208" s="464"/>
      <c r="E208" s="465"/>
      <c r="F208" s="291"/>
      <c r="G208" s="87"/>
      <c r="H208" s="87"/>
      <c r="I208" s="87"/>
      <c r="J208" s="87"/>
      <c r="K208" s="187"/>
      <c r="L208" s="87"/>
      <c r="M208" s="187"/>
      <c r="N208" s="466"/>
      <c r="O208" s="87"/>
      <c r="P208" s="87"/>
      <c r="Q208" s="87"/>
      <c r="R208" s="87"/>
      <c r="S208" s="456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</row>
    <row r="209" spans="1:74" s="3" customFormat="1" hidden="1">
      <c r="A209" s="441" t="s">
        <v>73</v>
      </c>
      <c r="B209" s="462" t="s">
        <v>212</v>
      </c>
      <c r="C209" s="101" t="s">
        <v>27</v>
      </c>
      <c r="D209" s="443"/>
      <c r="E209" s="192" t="s">
        <v>202</v>
      </c>
      <c r="F209" s="192"/>
      <c r="G209" s="46"/>
      <c r="H209" s="46"/>
      <c r="I209" s="46"/>
      <c r="J209" s="46"/>
      <c r="K209" s="269"/>
      <c r="L209" s="46"/>
      <c r="M209" s="269"/>
      <c r="N209" s="269"/>
      <c r="O209" s="46"/>
      <c r="P209" s="46"/>
      <c r="Q209" s="46"/>
      <c r="R209" s="46"/>
      <c r="S209" s="463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</row>
    <row r="210" spans="1:74" s="3" customFormat="1" hidden="1">
      <c r="A210" s="467" t="s">
        <v>213</v>
      </c>
      <c r="B210" s="468"/>
      <c r="C210" s="469"/>
      <c r="D210" s="279" t="s">
        <v>205</v>
      </c>
      <c r="E210" s="448">
        <f>1593600-2510</f>
        <v>1591090</v>
      </c>
      <c r="F210" s="82"/>
      <c r="G210" s="87"/>
      <c r="H210" s="87"/>
      <c r="I210" s="87"/>
      <c r="J210" s="87"/>
      <c r="K210" s="187"/>
      <c r="L210" s="87"/>
      <c r="M210" s="187"/>
      <c r="N210" s="187"/>
      <c r="O210" s="87"/>
      <c r="P210" s="87"/>
      <c r="Q210" s="87"/>
      <c r="R210" s="87"/>
      <c r="S210" s="456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</row>
    <row r="211" spans="1:74" s="3" customFormat="1" hidden="1">
      <c r="A211" s="467"/>
      <c r="B211" s="468"/>
      <c r="C211" s="469"/>
      <c r="D211" s="279"/>
      <c r="E211" s="448"/>
      <c r="F211" s="82"/>
      <c r="G211" s="87"/>
      <c r="H211" s="87"/>
      <c r="I211" s="87"/>
      <c r="J211" s="87"/>
      <c r="K211" s="187"/>
      <c r="L211" s="87"/>
      <c r="M211" s="187"/>
      <c r="N211" s="187"/>
      <c r="O211" s="87"/>
      <c r="P211" s="87"/>
      <c r="Q211" s="87"/>
      <c r="R211" s="87"/>
      <c r="S211" s="456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</row>
    <row r="212" spans="1:74" s="3" customFormat="1" hidden="1">
      <c r="A212" s="470" t="s">
        <v>73</v>
      </c>
      <c r="B212" s="462" t="s">
        <v>207</v>
      </c>
      <c r="C212" s="101" t="s">
        <v>27</v>
      </c>
      <c r="D212" s="443"/>
      <c r="E212" s="192" t="s">
        <v>202</v>
      </c>
      <c r="F212" s="192"/>
      <c r="G212" s="46"/>
      <c r="H212" s="46"/>
      <c r="I212" s="46"/>
      <c r="J212" s="46"/>
      <c r="K212" s="46"/>
      <c r="L212" s="452"/>
      <c r="M212" s="46"/>
      <c r="N212" s="46"/>
      <c r="O212" s="46"/>
      <c r="P212" s="46"/>
      <c r="Q212" s="46"/>
      <c r="R212" s="46"/>
      <c r="S212" s="463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</row>
    <row r="213" spans="1:74" s="3" customFormat="1" hidden="1">
      <c r="A213" s="572" t="s">
        <v>214</v>
      </c>
      <c r="B213" s="573"/>
      <c r="C213" s="574"/>
      <c r="D213" s="279" t="s">
        <v>215</v>
      </c>
      <c r="E213" s="448">
        <v>10000000</v>
      </c>
      <c r="F213" s="82"/>
      <c r="G213" s="276"/>
      <c r="H213" s="276"/>
      <c r="I213" s="276"/>
      <c r="J213" s="90"/>
      <c r="K213" s="276"/>
      <c r="L213" s="276"/>
      <c r="M213" s="276"/>
      <c r="N213" s="276"/>
      <c r="O213" s="276"/>
      <c r="P213" s="276"/>
      <c r="Q213" s="276"/>
      <c r="R213" s="276"/>
      <c r="S213" s="456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</row>
    <row r="214" spans="1:74" s="3" customFormat="1" ht="46.5" hidden="1" customHeight="1">
      <c r="A214" s="575"/>
      <c r="B214" s="576"/>
      <c r="C214" s="577"/>
      <c r="D214" s="279"/>
      <c r="E214" s="448"/>
      <c r="F214" s="82"/>
      <c r="G214" s="97"/>
      <c r="H214" s="97"/>
      <c r="I214" s="178"/>
      <c r="J214" s="97"/>
      <c r="K214" s="178"/>
      <c r="L214" s="97"/>
      <c r="M214" s="178"/>
      <c r="N214" s="178"/>
      <c r="O214" s="97"/>
      <c r="P214" s="178"/>
      <c r="Q214" s="178"/>
      <c r="R214" s="178"/>
      <c r="S214" s="456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</row>
    <row r="215" spans="1:74" s="3" customFormat="1" hidden="1">
      <c r="A215" s="470" t="s">
        <v>73</v>
      </c>
      <c r="B215" s="294" t="s">
        <v>220</v>
      </c>
      <c r="C215" s="101" t="s">
        <v>27</v>
      </c>
      <c r="D215" s="443"/>
      <c r="E215" s="444" t="s">
        <v>221</v>
      </c>
      <c r="F215" s="192"/>
      <c r="G215" s="46"/>
      <c r="H215" s="46"/>
      <c r="I215" s="46"/>
      <c r="J215" s="46"/>
      <c r="K215" s="452"/>
      <c r="L215" s="46"/>
      <c r="M215" s="46"/>
      <c r="N215" s="46"/>
      <c r="O215" s="46"/>
      <c r="P215" s="46"/>
      <c r="Q215" s="46"/>
      <c r="R215" s="46"/>
      <c r="S215" s="463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</row>
    <row r="216" spans="1:74" s="3" customFormat="1" hidden="1">
      <c r="A216" s="572" t="s">
        <v>223</v>
      </c>
      <c r="B216" s="573"/>
      <c r="C216" s="574"/>
      <c r="D216" s="464" t="s">
        <v>224</v>
      </c>
      <c r="E216" s="465">
        <f>4773700-14738-15000-26000-99000</f>
        <v>4618962</v>
      </c>
      <c r="F216" s="399"/>
      <c r="G216" s="276"/>
      <c r="H216" s="276"/>
      <c r="I216" s="276"/>
      <c r="J216" s="473"/>
      <c r="K216" s="276"/>
      <c r="L216" s="276"/>
      <c r="M216" s="276"/>
      <c r="N216" s="276"/>
      <c r="O216" s="276"/>
      <c r="P216" s="276"/>
      <c r="Q216" s="276"/>
      <c r="R216" s="276"/>
      <c r="S216" s="456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</row>
    <row r="217" spans="1:74" s="3" customFormat="1" hidden="1">
      <c r="A217" s="575"/>
      <c r="B217" s="576"/>
      <c r="C217" s="577"/>
      <c r="D217" s="279"/>
      <c r="E217" s="448"/>
      <c r="F217" s="82"/>
      <c r="G217" s="97"/>
      <c r="H217" s="97"/>
      <c r="I217" s="97"/>
      <c r="J217" s="97"/>
      <c r="K217" s="97"/>
      <c r="L217" s="178"/>
      <c r="M217" s="97"/>
      <c r="N217" s="97"/>
      <c r="O217" s="97"/>
      <c r="P217" s="97"/>
      <c r="Q217" s="178"/>
      <c r="R217" s="97"/>
      <c r="S217" s="456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</row>
    <row r="218" spans="1:74" s="3" customFormat="1" hidden="1">
      <c r="A218" s="470" t="s">
        <v>73</v>
      </c>
      <c r="B218" s="294" t="s">
        <v>226</v>
      </c>
      <c r="C218" s="101" t="s">
        <v>27</v>
      </c>
      <c r="D218" s="443"/>
      <c r="E218" s="444" t="s">
        <v>202</v>
      </c>
      <c r="F218" s="192"/>
      <c r="G218" s="46"/>
      <c r="H218" s="46"/>
      <c r="I218" s="46"/>
      <c r="J218" s="46"/>
      <c r="K218" s="46"/>
      <c r="L218" s="46"/>
      <c r="M218" s="46"/>
      <c r="N218" s="46"/>
      <c r="O218" s="507"/>
      <c r="P218" s="46"/>
      <c r="Q218" s="46"/>
      <c r="R218" s="46"/>
      <c r="S218" s="463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</row>
    <row r="219" spans="1:74" s="3" customFormat="1" hidden="1">
      <c r="A219" s="572" t="s">
        <v>228</v>
      </c>
      <c r="B219" s="573"/>
      <c r="C219" s="574"/>
      <c r="D219" s="279" t="s">
        <v>229</v>
      </c>
      <c r="E219" s="448">
        <f>1000000-145712</f>
        <v>854288</v>
      </c>
      <c r="F219" s="82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456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</row>
    <row r="220" spans="1:74" s="3" customFormat="1" hidden="1">
      <c r="A220" s="575"/>
      <c r="B220" s="576"/>
      <c r="C220" s="577"/>
      <c r="D220" s="279"/>
      <c r="E220" s="448"/>
      <c r="F220" s="82"/>
      <c r="G220" s="97"/>
      <c r="H220" s="97"/>
      <c r="I220" s="97"/>
      <c r="J220" s="474"/>
      <c r="K220" s="97"/>
      <c r="L220" s="178"/>
      <c r="M220" s="178"/>
      <c r="N220" s="97"/>
      <c r="O220" s="178"/>
      <c r="P220" s="97"/>
      <c r="Q220" s="97"/>
      <c r="R220" s="178"/>
      <c r="S220" s="456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</row>
    <row r="221" spans="1:74" hidden="1">
      <c r="A221" s="470" t="s">
        <v>73</v>
      </c>
      <c r="B221" s="294" t="s">
        <v>231</v>
      </c>
      <c r="C221" s="101" t="s">
        <v>27</v>
      </c>
      <c r="D221" s="443"/>
      <c r="E221" s="192" t="s">
        <v>202</v>
      </c>
      <c r="F221" s="192"/>
      <c r="G221" s="46"/>
      <c r="H221" s="46"/>
      <c r="I221" s="46"/>
      <c r="J221" s="452"/>
      <c r="K221" s="46"/>
      <c r="L221" s="46"/>
      <c r="M221" s="46"/>
      <c r="N221" s="46"/>
      <c r="O221" s="46"/>
      <c r="P221" s="46"/>
      <c r="Q221" s="46"/>
      <c r="R221" s="46"/>
      <c r="S221" s="463"/>
      <c r="T221" s="4"/>
    </row>
    <row r="222" spans="1:74" ht="24" hidden="1">
      <c r="A222" s="475" t="s">
        <v>232</v>
      </c>
      <c r="B222" s="476"/>
      <c r="C222" s="477"/>
      <c r="D222" s="478"/>
      <c r="E222" s="82"/>
      <c r="F222" s="479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456"/>
      <c r="T222" s="4"/>
    </row>
    <row r="223" spans="1:74" hidden="1">
      <c r="A223" s="578" t="s">
        <v>233</v>
      </c>
      <c r="B223" s="579"/>
      <c r="C223" s="580"/>
      <c r="D223" s="412"/>
      <c r="E223" s="291">
        <v>12884055</v>
      </c>
      <c r="F223" s="88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456"/>
      <c r="T223" s="4"/>
    </row>
    <row r="224" spans="1:74" hidden="1">
      <c r="A224" s="480"/>
      <c r="B224" s="481"/>
      <c r="C224" s="482"/>
      <c r="D224" s="412"/>
      <c r="E224" s="291"/>
      <c r="F224" s="485"/>
      <c r="G224" s="97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456"/>
      <c r="T224" s="4"/>
    </row>
    <row r="225" spans="1:74" hidden="1">
      <c r="A225" s="484" t="s">
        <v>234</v>
      </c>
      <c r="C225" s="451" t="s">
        <v>27</v>
      </c>
      <c r="D225" s="390"/>
      <c r="E225" s="82"/>
      <c r="F225" s="421"/>
      <c r="G225" s="86"/>
      <c r="H225" s="86"/>
      <c r="I225" s="86"/>
      <c r="J225" s="485"/>
      <c r="K225" s="86"/>
      <c r="L225" s="86"/>
      <c r="M225" s="86"/>
      <c r="N225" s="486"/>
      <c r="O225" s="86"/>
      <c r="P225" s="86"/>
      <c r="Q225" s="86"/>
      <c r="R225" s="86"/>
      <c r="S225" s="456"/>
      <c r="T225" s="4"/>
    </row>
    <row r="226" spans="1:74" ht="22" hidden="1">
      <c r="A226" s="581" t="s">
        <v>235</v>
      </c>
      <c r="B226" s="582"/>
      <c r="C226" s="583"/>
      <c r="D226" s="487"/>
      <c r="E226" s="488">
        <f>+E227</f>
        <v>500000</v>
      </c>
      <c r="F226" s="489"/>
      <c r="G226" s="490"/>
      <c r="H226" s="422"/>
      <c r="I226" s="276"/>
      <c r="J226" s="276"/>
      <c r="K226" s="276"/>
      <c r="L226" s="276"/>
      <c r="M226" s="276"/>
      <c r="N226" s="276"/>
      <c r="O226" s="491"/>
      <c r="P226" s="276"/>
      <c r="Q226" s="276"/>
      <c r="R226" s="276"/>
      <c r="S226" s="492"/>
      <c r="T226" s="4"/>
    </row>
    <row r="227" spans="1:74" hidden="1">
      <c r="A227" s="575" t="s">
        <v>236</v>
      </c>
      <c r="B227" s="576"/>
      <c r="C227" s="577"/>
      <c r="D227" s="279"/>
      <c r="E227" s="493">
        <v>500000</v>
      </c>
      <c r="F227" s="82"/>
      <c r="G227" s="86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456"/>
      <c r="T227" s="4"/>
    </row>
    <row r="228" spans="1:74" hidden="1">
      <c r="A228" s="575"/>
      <c r="B228" s="576"/>
      <c r="C228" s="577"/>
      <c r="D228" s="279"/>
      <c r="E228" s="493"/>
      <c r="F228" s="82"/>
      <c r="G228" s="96"/>
      <c r="H228" s="97"/>
      <c r="I228" s="97"/>
      <c r="J228" s="474"/>
      <c r="K228" s="97"/>
      <c r="L228" s="178"/>
      <c r="M228" s="178"/>
      <c r="N228" s="97"/>
      <c r="O228" s="178"/>
      <c r="P228" s="97"/>
      <c r="Q228" s="97"/>
      <c r="R228" s="178"/>
      <c r="S228" s="456"/>
      <c r="T228" s="4"/>
    </row>
    <row r="229" spans="1:74" hidden="1">
      <c r="A229" s="470" t="s">
        <v>51</v>
      </c>
      <c r="B229" s="294"/>
      <c r="C229" s="101" t="s">
        <v>27</v>
      </c>
      <c r="D229" s="443"/>
      <c r="E229" s="494" t="s">
        <v>190</v>
      </c>
      <c r="F229" s="192"/>
      <c r="G229" s="105"/>
      <c r="H229" s="46"/>
      <c r="I229" s="46"/>
      <c r="J229" s="452"/>
      <c r="K229" s="46"/>
      <c r="L229" s="46"/>
      <c r="M229" s="46"/>
      <c r="N229" s="46"/>
      <c r="O229" s="46"/>
      <c r="P229" s="46"/>
      <c r="Q229" s="46"/>
      <c r="R229" s="46"/>
      <c r="S229" s="463"/>
      <c r="T229" s="4"/>
    </row>
    <row r="230" spans="1:74" ht="22" hidden="1">
      <c r="A230" s="581" t="s">
        <v>238</v>
      </c>
      <c r="B230" s="582"/>
      <c r="C230" s="583"/>
      <c r="D230" s="487"/>
      <c r="E230" s="495">
        <f>+E231+E234+E237+E240+E243+E246+E249</f>
        <v>330600</v>
      </c>
      <c r="F230" s="496"/>
      <c r="G230" s="276"/>
      <c r="H230" s="276"/>
      <c r="I230" s="276"/>
      <c r="J230" s="276"/>
      <c r="K230" s="276"/>
      <c r="L230" s="276"/>
      <c r="M230" s="276"/>
      <c r="N230" s="276"/>
      <c r="O230" s="491"/>
      <c r="P230" s="276"/>
      <c r="Q230" s="276"/>
      <c r="R230" s="276"/>
      <c r="S230" s="492"/>
      <c r="T230" s="4"/>
    </row>
    <row r="231" spans="1:74" hidden="1">
      <c r="A231" s="575" t="s">
        <v>239</v>
      </c>
      <c r="B231" s="576"/>
      <c r="C231" s="577"/>
      <c r="D231" s="279"/>
      <c r="E231" s="493">
        <v>15000</v>
      </c>
      <c r="F231" s="82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456"/>
      <c r="T231" s="4"/>
    </row>
    <row r="232" spans="1:74" hidden="1">
      <c r="A232" s="575"/>
      <c r="B232" s="576"/>
      <c r="C232" s="577"/>
      <c r="D232" s="279"/>
      <c r="E232" s="493"/>
      <c r="F232" s="82"/>
      <c r="G232" s="97"/>
      <c r="H232" s="97"/>
      <c r="I232" s="97"/>
      <c r="J232" s="474"/>
      <c r="K232" s="97"/>
      <c r="L232" s="178"/>
      <c r="M232" s="178"/>
      <c r="N232" s="97"/>
      <c r="O232" s="178"/>
      <c r="P232" s="97"/>
      <c r="Q232" s="97"/>
      <c r="R232" s="178"/>
      <c r="S232" s="456"/>
      <c r="T232" s="4"/>
    </row>
    <row r="233" spans="1:74" hidden="1">
      <c r="A233" s="470" t="s">
        <v>194</v>
      </c>
      <c r="B233" s="294"/>
      <c r="C233" s="101" t="s">
        <v>27</v>
      </c>
      <c r="D233" s="443"/>
      <c r="E233" s="494" t="s">
        <v>240</v>
      </c>
      <c r="F233" s="192"/>
      <c r="G233" s="46"/>
      <c r="H233" s="46"/>
      <c r="I233" s="46"/>
      <c r="J233" s="452"/>
      <c r="K233" s="46"/>
      <c r="L233" s="46"/>
      <c r="M233" s="46"/>
      <c r="N233" s="46"/>
      <c r="O233" s="46"/>
      <c r="P233" s="46"/>
      <c r="Q233" s="46"/>
      <c r="R233" s="46"/>
      <c r="S233" s="463"/>
      <c r="T233" s="4"/>
    </row>
    <row r="234" spans="1:74" hidden="1">
      <c r="A234" s="572" t="s">
        <v>242</v>
      </c>
      <c r="B234" s="573"/>
      <c r="C234" s="574"/>
      <c r="D234" s="279"/>
      <c r="E234" s="448">
        <v>26000</v>
      </c>
      <c r="F234" s="82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456"/>
      <c r="T234" s="4"/>
    </row>
    <row r="235" spans="1:74" hidden="1">
      <c r="A235" s="575"/>
      <c r="B235" s="576"/>
      <c r="C235" s="577"/>
      <c r="D235" s="279"/>
      <c r="E235" s="448"/>
      <c r="F235" s="82"/>
      <c r="G235" s="97"/>
      <c r="H235" s="97"/>
      <c r="I235" s="97"/>
      <c r="J235" s="474"/>
      <c r="K235" s="97"/>
      <c r="L235" s="178"/>
      <c r="M235" s="178"/>
      <c r="N235" s="97"/>
      <c r="O235" s="178"/>
      <c r="P235" s="97"/>
      <c r="Q235" s="97"/>
      <c r="R235" s="178"/>
      <c r="S235" s="456"/>
      <c r="T235" s="4"/>
    </row>
    <row r="236" spans="1:74" hidden="1">
      <c r="A236" s="470" t="s">
        <v>194</v>
      </c>
      <c r="B236" s="294"/>
      <c r="C236" s="101" t="s">
        <v>27</v>
      </c>
      <c r="D236" s="443"/>
      <c r="E236" s="494" t="s">
        <v>243</v>
      </c>
      <c r="F236" s="192"/>
      <c r="G236" s="46"/>
      <c r="H236" s="46"/>
      <c r="I236" s="46"/>
      <c r="J236" s="452"/>
      <c r="K236" s="46"/>
      <c r="L236" s="46"/>
      <c r="M236" s="46"/>
      <c r="N236" s="46"/>
      <c r="O236" s="46"/>
      <c r="P236" s="46"/>
      <c r="Q236" s="46"/>
      <c r="R236" s="46"/>
      <c r="S236" s="463"/>
      <c r="T236" s="4"/>
    </row>
    <row r="237" spans="1:74" s="3" customFormat="1" hidden="1">
      <c r="A237" s="572" t="s">
        <v>244</v>
      </c>
      <c r="B237" s="573"/>
      <c r="C237" s="574"/>
      <c r="D237" s="279"/>
      <c r="E237" s="448">
        <v>99000</v>
      </c>
      <c r="F237" s="82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456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</row>
    <row r="238" spans="1:74" s="3" customFormat="1" hidden="1">
      <c r="A238" s="575"/>
      <c r="B238" s="576"/>
      <c r="C238" s="577"/>
      <c r="D238" s="279"/>
      <c r="E238" s="448"/>
      <c r="F238" s="82"/>
      <c r="G238" s="97"/>
      <c r="H238" s="97"/>
      <c r="I238" s="97"/>
      <c r="J238" s="474"/>
      <c r="K238" s="97"/>
      <c r="L238" s="178"/>
      <c r="M238" s="178"/>
      <c r="N238" s="97"/>
      <c r="O238" s="178"/>
      <c r="P238" s="97"/>
      <c r="Q238" s="97"/>
      <c r="R238" s="178"/>
      <c r="S238" s="456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</row>
    <row r="239" spans="1:74" s="3" customFormat="1" hidden="1">
      <c r="A239" s="470" t="s">
        <v>73</v>
      </c>
      <c r="B239" s="294"/>
      <c r="C239" s="101" t="s">
        <v>27</v>
      </c>
      <c r="D239" s="443"/>
      <c r="E239" s="192" t="s">
        <v>202</v>
      </c>
      <c r="F239" s="192"/>
      <c r="G239" s="46"/>
      <c r="H239" s="46"/>
      <c r="I239" s="46"/>
      <c r="J239" s="452"/>
      <c r="K239" s="46"/>
      <c r="L239" s="46"/>
      <c r="M239" s="46"/>
      <c r="N239" s="46"/>
      <c r="O239" s="46"/>
      <c r="P239" s="46"/>
      <c r="Q239" s="46"/>
      <c r="R239" s="46"/>
      <c r="S239" s="463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</row>
    <row r="240" spans="1:74" s="3" customFormat="1" hidden="1">
      <c r="A240" s="572" t="s">
        <v>245</v>
      </c>
      <c r="B240" s="573"/>
      <c r="C240" s="574"/>
      <c r="D240" s="279"/>
      <c r="E240" s="448">
        <v>65000</v>
      </c>
      <c r="F240" s="82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456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</row>
    <row r="241" spans="1:74" s="3" customFormat="1" hidden="1">
      <c r="A241" s="575"/>
      <c r="B241" s="576"/>
      <c r="C241" s="577"/>
      <c r="D241" s="279"/>
      <c r="E241" s="448"/>
      <c r="F241" s="82"/>
      <c r="G241" s="97"/>
      <c r="H241" s="97"/>
      <c r="I241" s="97"/>
      <c r="J241" s="474"/>
      <c r="K241" s="97"/>
      <c r="L241" s="178"/>
      <c r="M241" s="178"/>
      <c r="N241" s="97"/>
      <c r="O241" s="178"/>
      <c r="P241" s="97"/>
      <c r="Q241" s="97"/>
      <c r="R241" s="178"/>
      <c r="S241" s="456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</row>
    <row r="242" spans="1:74" s="3" customFormat="1" hidden="1">
      <c r="A242" s="470" t="s">
        <v>194</v>
      </c>
      <c r="B242" s="294"/>
      <c r="C242" s="101" t="s">
        <v>27</v>
      </c>
      <c r="D242" s="443"/>
      <c r="E242" s="192" t="s">
        <v>246</v>
      </c>
      <c r="F242" s="192"/>
      <c r="G242" s="46"/>
      <c r="H242" s="46"/>
      <c r="I242" s="46"/>
      <c r="J242" s="452"/>
      <c r="K242" s="46"/>
      <c r="L242" s="46"/>
      <c r="M242" s="46"/>
      <c r="N242" s="46"/>
      <c r="O242" s="46"/>
      <c r="P242" s="46"/>
      <c r="Q242" s="46"/>
      <c r="R242" s="46"/>
      <c r="S242" s="463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</row>
    <row r="243" spans="1:74" s="3" customFormat="1" hidden="1">
      <c r="A243" s="572" t="s">
        <v>248</v>
      </c>
      <c r="B243" s="573"/>
      <c r="C243" s="574"/>
      <c r="D243" s="279"/>
      <c r="E243" s="448">
        <v>5600</v>
      </c>
      <c r="F243" s="82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456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</row>
    <row r="244" spans="1:74" s="3" customFormat="1" hidden="1">
      <c r="A244" s="575"/>
      <c r="B244" s="576"/>
      <c r="C244" s="577"/>
      <c r="D244" s="279"/>
      <c r="E244" s="448"/>
      <c r="F244" s="82"/>
      <c r="G244" s="97"/>
      <c r="H244" s="97"/>
      <c r="I244" s="97"/>
      <c r="J244" s="474"/>
      <c r="K244" s="97"/>
      <c r="L244" s="178"/>
      <c r="M244" s="178"/>
      <c r="N244" s="97"/>
      <c r="O244" s="178"/>
      <c r="P244" s="97"/>
      <c r="Q244" s="97"/>
      <c r="R244" s="178"/>
      <c r="S244" s="456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</row>
    <row r="245" spans="1:74" s="3" customFormat="1" hidden="1">
      <c r="A245" s="470" t="s">
        <v>73</v>
      </c>
      <c r="B245" s="294"/>
      <c r="C245" s="101" t="s">
        <v>27</v>
      </c>
      <c r="D245" s="443"/>
      <c r="E245" s="192" t="s">
        <v>202</v>
      </c>
      <c r="F245" s="192"/>
      <c r="G245" s="46"/>
      <c r="H245" s="46"/>
      <c r="I245" s="46"/>
      <c r="J245" s="452"/>
      <c r="K245" s="46"/>
      <c r="L245" s="46"/>
      <c r="M245" s="46"/>
      <c r="N245" s="46"/>
      <c r="O245" s="46"/>
      <c r="P245" s="46"/>
      <c r="Q245" s="46"/>
      <c r="R245" s="46"/>
      <c r="S245" s="463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</row>
    <row r="246" spans="1:74" s="3" customFormat="1" hidden="1">
      <c r="A246" s="572" t="s">
        <v>250</v>
      </c>
      <c r="B246" s="573"/>
      <c r="C246" s="574"/>
      <c r="D246" s="279"/>
      <c r="E246" s="448">
        <v>32000</v>
      </c>
      <c r="F246" s="82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456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</row>
    <row r="247" spans="1:74" s="3" customFormat="1" hidden="1">
      <c r="A247" s="575"/>
      <c r="B247" s="576"/>
      <c r="C247" s="577"/>
      <c r="D247" s="279"/>
      <c r="E247" s="448"/>
      <c r="F247" s="82"/>
      <c r="G247" s="97"/>
      <c r="H247" s="97"/>
      <c r="I247" s="97"/>
      <c r="J247" s="474"/>
      <c r="K247" s="97"/>
      <c r="L247" s="178"/>
      <c r="M247" s="178"/>
      <c r="N247" s="97"/>
      <c r="O247" s="178"/>
      <c r="P247" s="97"/>
      <c r="Q247" s="97"/>
      <c r="R247" s="178"/>
      <c r="S247" s="456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</row>
    <row r="248" spans="1:74" s="3" customFormat="1" hidden="1">
      <c r="A248" s="470" t="s">
        <v>194</v>
      </c>
      <c r="B248" s="294"/>
      <c r="C248" s="101" t="s">
        <v>27</v>
      </c>
      <c r="D248" s="443"/>
      <c r="E248" s="192"/>
      <c r="F248" s="192"/>
      <c r="G248" s="46"/>
      <c r="H248" s="46"/>
      <c r="I248" s="46"/>
      <c r="J248" s="452"/>
      <c r="K248" s="46"/>
      <c r="L248" s="46"/>
      <c r="M248" s="46"/>
      <c r="N248" s="46"/>
      <c r="O248" s="46"/>
      <c r="P248" s="46"/>
      <c r="Q248" s="46"/>
      <c r="R248" s="46"/>
      <c r="S248" s="463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</row>
    <row r="249" spans="1:74" s="3" customFormat="1" hidden="1">
      <c r="A249" s="572" t="s">
        <v>251</v>
      </c>
      <c r="B249" s="573"/>
      <c r="C249" s="574"/>
      <c r="D249" s="279"/>
      <c r="E249" s="448">
        <v>88000</v>
      </c>
      <c r="F249" s="82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456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</row>
    <row r="250" spans="1:74" s="3" customFormat="1" hidden="1">
      <c r="A250" s="575"/>
      <c r="B250" s="576"/>
      <c r="C250" s="577"/>
      <c r="D250" s="279"/>
      <c r="E250" s="448"/>
      <c r="F250" s="82"/>
      <c r="G250" s="97"/>
      <c r="H250" s="97"/>
      <c r="I250" s="97"/>
      <c r="J250" s="474"/>
      <c r="K250" s="97"/>
      <c r="L250" s="178"/>
      <c r="M250" s="178"/>
      <c r="N250" s="97"/>
      <c r="O250" s="178"/>
      <c r="P250" s="97"/>
      <c r="Q250" s="97"/>
      <c r="R250" s="178"/>
      <c r="S250" s="456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</row>
    <row r="251" spans="1:74" s="3" customFormat="1" hidden="1">
      <c r="A251" s="470" t="s">
        <v>194</v>
      </c>
      <c r="B251" s="294"/>
      <c r="C251" s="101" t="s">
        <v>27</v>
      </c>
      <c r="D251" s="443"/>
      <c r="E251" s="192"/>
      <c r="F251" s="192"/>
      <c r="G251" s="46"/>
      <c r="H251" s="46"/>
      <c r="I251" s="46"/>
      <c r="J251" s="452"/>
      <c r="K251" s="46"/>
      <c r="L251" s="46"/>
      <c r="M251" s="46"/>
      <c r="N251" s="46"/>
      <c r="O251" s="46"/>
      <c r="P251" s="46"/>
      <c r="Q251" s="46"/>
      <c r="R251" s="46"/>
      <c r="S251" s="463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</row>
    <row r="252" spans="1:74" s="31" customFormat="1" ht="22.5" customHeight="1">
      <c r="A252" s="23" t="s">
        <v>264</v>
      </c>
      <c r="B252" s="24"/>
      <c r="C252" s="25"/>
      <c r="D252" s="26"/>
      <c r="E252" s="27">
        <v>3667500</v>
      </c>
      <c r="F252" s="71"/>
      <c r="G252" s="153"/>
      <c r="H252" s="153"/>
      <c r="I252" s="153"/>
      <c r="J252" s="153"/>
      <c r="K252" s="153"/>
      <c r="L252" s="153"/>
      <c r="M252" s="153"/>
      <c r="N252" s="153"/>
      <c r="O252" s="153">
        <v>1467000</v>
      </c>
      <c r="P252" s="153"/>
      <c r="Q252" s="71">
        <v>1100250</v>
      </c>
      <c r="R252" s="71">
        <v>1100250</v>
      </c>
      <c r="S252" s="71">
        <f>O252+Q252+R252</f>
        <v>3667500</v>
      </c>
      <c r="T252" s="56"/>
      <c r="U252" s="56"/>
      <c r="V252" s="56"/>
    </row>
    <row r="253" spans="1:74" s="31" customFormat="1" ht="22.5" customHeight="1">
      <c r="A253" s="23" t="s">
        <v>265</v>
      </c>
      <c r="B253" s="24"/>
      <c r="C253" s="25"/>
      <c r="D253" s="26"/>
      <c r="E253" s="27"/>
      <c r="F253" s="27"/>
      <c r="G253" s="33"/>
      <c r="H253" s="33"/>
      <c r="I253" s="33"/>
      <c r="J253" s="36"/>
      <c r="K253" s="36"/>
      <c r="L253" s="36"/>
      <c r="M253" s="36"/>
      <c r="N253" s="36"/>
      <c r="O253" s="36"/>
      <c r="P253" s="36"/>
      <c r="Q253" s="36"/>
      <c r="R253" s="36"/>
      <c r="S253" s="156"/>
      <c r="T253" s="56"/>
      <c r="U253" s="56"/>
      <c r="V253" s="56"/>
    </row>
    <row r="254" spans="1:74" s="31" customFormat="1">
      <c r="A254" s="38" t="s">
        <v>263</v>
      </c>
      <c r="B254" s="39" t="s">
        <v>260</v>
      </c>
      <c r="C254" s="40" t="s">
        <v>27</v>
      </c>
      <c r="D254" s="41"/>
      <c r="E254" s="42"/>
      <c r="F254" s="43"/>
      <c r="G254" s="44"/>
      <c r="H254" s="45"/>
      <c r="I254" s="45"/>
      <c r="J254" s="45"/>
      <c r="K254" s="45"/>
      <c r="L254" s="325"/>
      <c r="M254" s="45"/>
      <c r="N254" s="45"/>
      <c r="O254" s="45"/>
      <c r="P254" s="45"/>
      <c r="Q254" s="505"/>
      <c r="R254" s="506"/>
      <c r="S254" s="506"/>
      <c r="T254" s="56"/>
      <c r="U254" s="56"/>
      <c r="V254" s="56"/>
    </row>
    <row r="255" spans="1:74" s="2" customFormat="1" hidden="1">
      <c r="A255" s="128"/>
      <c r="B255" s="128"/>
      <c r="C255" s="508"/>
      <c r="D255" s="509"/>
      <c r="E255" s="510" t="s">
        <v>266</v>
      </c>
      <c r="F255" s="511"/>
      <c r="G255" s="512"/>
      <c r="H255" s="512"/>
      <c r="I255" s="512"/>
      <c r="J255" s="512"/>
      <c r="K255" s="512"/>
      <c r="L255" s="512"/>
      <c r="M255" s="512"/>
      <c r="N255" s="512"/>
      <c r="O255" s="512"/>
      <c r="P255" s="512"/>
      <c r="Q255" s="512"/>
      <c r="R255" s="512"/>
      <c r="S255" s="513"/>
    </row>
    <row r="256" spans="1:74" s="520" customFormat="1" hidden="1">
      <c r="A256" s="514"/>
      <c r="B256" s="514"/>
      <c r="C256" s="515"/>
      <c r="D256" s="514"/>
      <c r="E256" s="516"/>
      <c r="F256" s="517"/>
      <c r="G256" s="518"/>
      <c r="H256" s="518"/>
      <c r="I256" s="518"/>
      <c r="J256" s="518"/>
      <c r="K256" s="518"/>
      <c r="L256" s="518"/>
      <c r="M256" s="518"/>
      <c r="N256" s="518"/>
      <c r="O256" s="518"/>
      <c r="P256" s="518"/>
      <c r="Q256" s="518"/>
      <c r="R256" s="518"/>
      <c r="S256" s="519"/>
    </row>
    <row r="257" spans="1:24" s="2" customFormat="1" hidden="1">
      <c r="A257" s="128"/>
      <c r="B257" s="128"/>
      <c r="C257" s="1"/>
      <c r="D257" s="509"/>
      <c r="E257" s="510" t="s">
        <v>267</v>
      </c>
      <c r="F257" s="511"/>
      <c r="G257" s="512"/>
      <c r="H257" s="512"/>
      <c r="I257" s="512"/>
      <c r="J257" s="512"/>
      <c r="K257" s="512"/>
      <c r="L257" s="512"/>
      <c r="M257" s="512"/>
      <c r="N257" s="512"/>
      <c r="O257" s="512"/>
      <c r="P257" s="512"/>
      <c r="Q257" s="512"/>
      <c r="R257" s="512"/>
      <c r="S257" s="513"/>
    </row>
    <row r="258" spans="1:24" s="2" customFormat="1" hidden="1">
      <c r="A258" s="128"/>
      <c r="B258" s="128"/>
      <c r="C258" s="1"/>
      <c r="D258" s="509"/>
      <c r="E258" s="521"/>
      <c r="F258" s="517"/>
      <c r="G258" s="518"/>
      <c r="H258" s="518"/>
      <c r="I258" s="518"/>
      <c r="J258" s="518"/>
      <c r="K258" s="518"/>
      <c r="L258" s="518"/>
      <c r="M258" s="518"/>
      <c r="N258" s="518"/>
      <c r="O258" s="518"/>
      <c r="P258" s="518"/>
      <c r="Q258" s="518"/>
      <c r="R258" s="518"/>
      <c r="S258" s="519"/>
    </row>
    <row r="259" spans="1:24" s="2" customFormat="1" hidden="1">
      <c r="A259" s="128"/>
      <c r="B259" s="128"/>
      <c r="C259" s="1"/>
      <c r="D259" s="509"/>
      <c r="E259" s="510" t="s">
        <v>268</v>
      </c>
      <c r="F259" s="511"/>
      <c r="G259" s="512"/>
      <c r="H259" s="512"/>
      <c r="I259" s="522"/>
      <c r="J259" s="512"/>
      <c r="K259" s="512"/>
      <c r="L259" s="512"/>
      <c r="M259" s="512"/>
      <c r="N259" s="512"/>
      <c r="O259" s="512"/>
      <c r="P259" s="512"/>
      <c r="Q259" s="512"/>
      <c r="R259" s="512"/>
      <c r="S259" s="513"/>
    </row>
    <row r="260" spans="1:24" s="2" customFormat="1" hidden="1">
      <c r="A260" s="128"/>
      <c r="B260" s="128"/>
      <c r="C260" s="1"/>
      <c r="D260" s="509"/>
      <c r="E260" s="521" t="s">
        <v>269</v>
      </c>
      <c r="F260" s="517"/>
      <c r="G260" s="523"/>
      <c r="H260" s="523"/>
      <c r="I260" s="523"/>
      <c r="J260" s="523"/>
      <c r="K260" s="523"/>
      <c r="L260" s="518"/>
      <c r="M260" s="523"/>
      <c r="N260" s="523"/>
      <c r="O260" s="523"/>
      <c r="P260" s="523"/>
      <c r="Q260" s="523"/>
      <c r="R260" s="523"/>
      <c r="S260" s="524"/>
    </row>
    <row r="261" spans="1:24" s="2" customFormat="1" hidden="1">
      <c r="A261" s="128"/>
      <c r="B261" s="128"/>
      <c r="C261" s="1"/>
      <c r="D261" s="509"/>
      <c r="E261" s="510" t="s">
        <v>252</v>
      </c>
      <c r="F261" s="511"/>
      <c r="G261" s="512"/>
      <c r="H261" s="512"/>
      <c r="I261" s="512"/>
      <c r="J261" s="512"/>
      <c r="K261" s="512"/>
      <c r="L261" s="512"/>
      <c r="M261" s="512"/>
      <c r="N261" s="512"/>
      <c r="O261" s="512"/>
      <c r="P261" s="512"/>
      <c r="Q261" s="512"/>
      <c r="R261" s="512"/>
      <c r="S261" s="513"/>
    </row>
    <row r="262" spans="1:24" s="2" customFormat="1" ht="21" hidden="1" thickBot="1">
      <c r="A262" s="128"/>
      <c r="B262" s="128"/>
      <c r="C262" s="1"/>
      <c r="D262" s="509"/>
      <c r="E262" s="525"/>
      <c r="F262" s="526"/>
      <c r="G262" s="527"/>
      <c r="H262" s="527"/>
      <c r="I262" s="527"/>
      <c r="J262" s="527"/>
      <c r="K262" s="527"/>
      <c r="L262" s="527"/>
      <c r="M262" s="527"/>
      <c r="N262" s="527"/>
      <c r="O262" s="527"/>
      <c r="P262" s="527"/>
      <c r="Q262" s="527"/>
      <c r="R262" s="527"/>
      <c r="S262" s="528"/>
      <c r="X262" s="529"/>
    </row>
    <row r="263" spans="1:24" hidden="1">
      <c r="A263" s="180"/>
      <c r="C263" s="530"/>
      <c r="D263" s="530"/>
      <c r="E263" s="531"/>
      <c r="F263" s="532"/>
      <c r="G263" s="438"/>
      <c r="H263" s="438"/>
      <c r="I263" s="438"/>
      <c r="J263" s="438"/>
      <c r="K263" s="533"/>
      <c r="L263" s="438"/>
      <c r="M263" s="438"/>
      <c r="N263" s="438"/>
      <c r="O263" s="438"/>
      <c r="P263" s="438"/>
      <c r="Q263" s="438"/>
      <c r="R263" s="438"/>
      <c r="S263" s="438"/>
      <c r="T263" s="4"/>
    </row>
    <row r="264" spans="1:24" hidden="1">
      <c r="A264" s="180"/>
      <c r="C264" s="3"/>
      <c r="E264" s="535"/>
      <c r="F264" s="532"/>
      <c r="G264" s="438"/>
      <c r="H264" s="438"/>
      <c r="I264" s="438"/>
      <c r="J264" s="438"/>
      <c r="K264" s="438"/>
      <c r="L264" s="438"/>
      <c r="M264" s="438"/>
      <c r="N264" s="438"/>
      <c r="O264" s="438"/>
      <c r="P264" s="438"/>
      <c r="Q264" s="438"/>
      <c r="R264" s="438"/>
      <c r="S264" s="438"/>
      <c r="T264" s="4"/>
    </row>
    <row r="265" spans="1:24" s="31" customFormat="1" ht="22.5" customHeight="1">
      <c r="A265" s="567" t="s">
        <v>270</v>
      </c>
      <c r="B265" s="568"/>
      <c r="C265" s="569"/>
      <c r="D265" s="26"/>
      <c r="E265" s="27">
        <v>2763600</v>
      </c>
      <c r="F265" s="71"/>
      <c r="G265" s="153"/>
      <c r="H265" s="153"/>
      <c r="I265" s="153"/>
      <c r="J265" s="153"/>
      <c r="K265" s="153"/>
      <c r="L265" s="153"/>
      <c r="M265" s="153"/>
      <c r="N265" s="153"/>
      <c r="O265" s="153">
        <v>829080</v>
      </c>
      <c r="P265" s="153">
        <v>1105400</v>
      </c>
      <c r="Q265" s="71"/>
      <c r="R265" s="71">
        <v>829080</v>
      </c>
      <c r="S265" s="71">
        <f>O265+P265+R265</f>
        <v>2763560</v>
      </c>
      <c r="T265" s="56"/>
      <c r="U265" s="56"/>
      <c r="V265" s="56"/>
    </row>
    <row r="266" spans="1:24" s="31" customFormat="1" ht="44.25" customHeight="1">
      <c r="A266" s="567"/>
      <c r="B266" s="568"/>
      <c r="C266" s="569"/>
      <c r="D266" s="26"/>
      <c r="E266" s="27"/>
      <c r="F266" s="27"/>
      <c r="G266" s="33"/>
      <c r="H266" s="33"/>
      <c r="I266" s="33"/>
      <c r="J266" s="36"/>
      <c r="K266" s="36"/>
      <c r="L266" s="36"/>
      <c r="M266" s="36"/>
      <c r="N266" s="36"/>
      <c r="O266" s="36"/>
      <c r="P266" s="36"/>
      <c r="Q266" s="36"/>
      <c r="R266" s="36"/>
      <c r="S266" s="156"/>
      <c r="T266" s="56"/>
      <c r="U266" s="56"/>
      <c r="V266" s="56"/>
    </row>
    <row r="267" spans="1:24" s="31" customFormat="1">
      <c r="A267" s="38" t="s">
        <v>263</v>
      </c>
      <c r="B267" s="39" t="s">
        <v>260</v>
      </c>
      <c r="C267" s="40" t="s">
        <v>27</v>
      </c>
      <c r="D267" s="41"/>
      <c r="E267" s="42"/>
      <c r="F267" s="43"/>
      <c r="G267" s="44"/>
      <c r="H267" s="45"/>
      <c r="I267" s="45"/>
      <c r="J267" s="45"/>
      <c r="K267" s="45"/>
      <c r="L267" s="325"/>
      <c r="M267" s="45"/>
      <c r="N267" s="45"/>
      <c r="O267" s="45"/>
      <c r="P267" s="45"/>
      <c r="Q267" s="505"/>
      <c r="R267" s="506"/>
      <c r="S267" s="72"/>
      <c r="T267" s="56"/>
      <c r="U267" s="56"/>
      <c r="V267" s="56"/>
    </row>
    <row r="268" spans="1:24" s="31" customFormat="1">
      <c r="A268" s="536" t="s">
        <v>271</v>
      </c>
      <c r="B268" s="537"/>
      <c r="C268" s="537"/>
      <c r="D268" s="537"/>
      <c r="E268" s="537"/>
      <c r="F268" s="537"/>
      <c r="G268" s="537"/>
      <c r="H268" s="537"/>
      <c r="I268" s="537"/>
      <c r="J268" s="537"/>
      <c r="K268" s="537"/>
      <c r="L268" s="537"/>
      <c r="M268" s="537"/>
      <c r="N268" s="537"/>
      <c r="O268" s="537"/>
      <c r="P268" s="537"/>
      <c r="Q268" s="537"/>
      <c r="R268" s="537"/>
      <c r="S268" s="538"/>
      <c r="T268" s="56"/>
      <c r="U268" s="56"/>
      <c r="V268" s="56"/>
    </row>
    <row r="269" spans="1:24" s="31" customFormat="1" ht="22.5" customHeight="1">
      <c r="A269" s="567" t="s">
        <v>272</v>
      </c>
      <c r="B269" s="568"/>
      <c r="C269" s="569"/>
      <c r="D269" s="26"/>
      <c r="E269" s="27">
        <v>4886000</v>
      </c>
      <c r="F269" s="27"/>
      <c r="G269" s="29"/>
      <c r="H269" s="29"/>
      <c r="I269" s="29"/>
      <c r="J269" s="29"/>
      <c r="K269" s="29"/>
      <c r="L269" s="29"/>
      <c r="M269" s="29"/>
      <c r="N269" s="29"/>
      <c r="O269" s="501" t="s">
        <v>256</v>
      </c>
      <c r="P269" s="501" t="s">
        <v>273</v>
      </c>
      <c r="Q269" s="501"/>
      <c r="R269" s="501" t="s">
        <v>254</v>
      </c>
      <c r="S269" s="27"/>
      <c r="T269" s="56"/>
      <c r="U269" s="56"/>
      <c r="V269" s="56"/>
    </row>
    <row r="270" spans="1:24" s="31" customFormat="1" ht="47.25" customHeight="1">
      <c r="A270" s="567"/>
      <c r="B270" s="568"/>
      <c r="C270" s="569"/>
      <c r="D270" s="26"/>
      <c r="E270" s="27"/>
      <c r="F270" s="27"/>
      <c r="G270" s="33"/>
      <c r="H270" s="33"/>
      <c r="I270" s="33"/>
      <c r="J270" s="36"/>
      <c r="K270" s="36"/>
      <c r="L270" s="36"/>
      <c r="M270" s="36"/>
      <c r="N270" s="36"/>
      <c r="O270" s="36">
        <f>E269*O269</f>
        <v>1710100</v>
      </c>
      <c r="P270" s="36">
        <f>E269*P269</f>
        <v>1954400</v>
      </c>
      <c r="Q270" s="36"/>
      <c r="R270" s="36">
        <f>E269*R269</f>
        <v>1221500</v>
      </c>
      <c r="S270" s="156">
        <f>O270+P270+R270</f>
        <v>4886000</v>
      </c>
      <c r="T270" s="56"/>
      <c r="U270" s="56"/>
      <c r="V270" s="56"/>
    </row>
    <row r="271" spans="1:24" s="31" customFormat="1">
      <c r="A271" s="38" t="s">
        <v>131</v>
      </c>
      <c r="B271" s="39" t="s">
        <v>260</v>
      </c>
      <c r="C271" s="40" t="s">
        <v>27</v>
      </c>
      <c r="D271" s="41"/>
      <c r="E271" s="42"/>
      <c r="F271" s="43"/>
      <c r="G271" s="44"/>
      <c r="H271" s="45"/>
      <c r="I271" s="45"/>
      <c r="J271" s="45"/>
      <c r="K271" s="45"/>
      <c r="L271" s="325"/>
      <c r="M271" s="45"/>
      <c r="N271" s="45"/>
      <c r="O271" s="45"/>
      <c r="P271" s="45"/>
      <c r="Q271" s="505"/>
      <c r="R271" s="506"/>
      <c r="S271" s="506"/>
      <c r="T271" s="56"/>
      <c r="U271" s="56"/>
      <c r="V271" s="56"/>
    </row>
    <row r="272" spans="1:24" s="31" customFormat="1">
      <c r="A272" s="536" t="s">
        <v>274</v>
      </c>
      <c r="B272" s="537"/>
      <c r="C272" s="537"/>
      <c r="D272" s="537"/>
      <c r="E272" s="537"/>
      <c r="F272" s="537"/>
      <c r="G272" s="537"/>
      <c r="H272" s="537"/>
      <c r="I272" s="537"/>
      <c r="J272" s="537"/>
      <c r="K272" s="537"/>
      <c r="L272" s="537"/>
      <c r="M272" s="537"/>
      <c r="N272" s="537"/>
      <c r="O272" s="537"/>
      <c r="P272" s="537"/>
      <c r="Q272" s="537"/>
      <c r="R272" s="537"/>
      <c r="S272" s="538"/>
      <c r="T272" s="56"/>
      <c r="U272" s="56"/>
      <c r="V272" s="56"/>
    </row>
    <row r="273" spans="1:22" s="31" customFormat="1" ht="22.5" customHeight="1">
      <c r="A273" s="567" t="s">
        <v>275</v>
      </c>
      <c r="B273" s="568"/>
      <c r="C273" s="569"/>
      <c r="D273" s="26"/>
      <c r="E273" s="27">
        <v>2000000</v>
      </c>
      <c r="F273" s="27"/>
      <c r="G273" s="29"/>
      <c r="H273" s="29"/>
      <c r="I273" s="29"/>
      <c r="J273" s="29"/>
      <c r="K273" s="29"/>
      <c r="L273" s="29"/>
      <c r="M273" s="29"/>
      <c r="N273" s="29"/>
      <c r="O273" s="501" t="s">
        <v>256</v>
      </c>
      <c r="P273" s="501" t="s">
        <v>273</v>
      </c>
      <c r="Q273" s="501"/>
      <c r="R273" s="501" t="s">
        <v>254</v>
      </c>
      <c r="S273" s="27"/>
      <c r="T273" s="56"/>
      <c r="U273" s="56"/>
      <c r="V273" s="56"/>
    </row>
    <row r="274" spans="1:22" s="31" customFormat="1" ht="22.5" customHeight="1">
      <c r="A274" s="567"/>
      <c r="B274" s="568"/>
      <c r="C274" s="569"/>
      <c r="D274" s="26"/>
      <c r="E274" s="27"/>
      <c r="F274" s="27"/>
      <c r="G274" s="33"/>
      <c r="H274" s="33"/>
      <c r="I274" s="33"/>
      <c r="J274" s="36"/>
      <c r="K274" s="36"/>
      <c r="L274" s="36"/>
      <c r="M274" s="36"/>
      <c r="N274" s="36"/>
      <c r="O274" s="36">
        <f>2000000*O273</f>
        <v>700000</v>
      </c>
      <c r="P274" s="36">
        <f>2000000*P273</f>
        <v>800000</v>
      </c>
      <c r="Q274" s="36"/>
      <c r="R274" s="36">
        <f>2000000*R273</f>
        <v>500000</v>
      </c>
      <c r="S274" s="156">
        <f>O274+P274+R274</f>
        <v>2000000</v>
      </c>
      <c r="T274" s="56"/>
      <c r="U274" s="56"/>
      <c r="V274" s="56"/>
    </row>
    <row r="275" spans="1:22" s="31" customFormat="1">
      <c r="A275" s="38" t="s">
        <v>131</v>
      </c>
      <c r="B275" s="39" t="s">
        <v>260</v>
      </c>
      <c r="C275" s="40" t="s">
        <v>27</v>
      </c>
      <c r="D275" s="41"/>
      <c r="E275" s="42"/>
      <c r="F275" s="43"/>
      <c r="G275" s="44"/>
      <c r="H275" s="45"/>
      <c r="I275" s="45"/>
      <c r="J275" s="45"/>
      <c r="K275" s="45"/>
      <c r="L275" s="325"/>
      <c r="M275" s="45"/>
      <c r="N275" s="45"/>
      <c r="O275" s="45"/>
      <c r="P275" s="45"/>
      <c r="Q275" s="505"/>
      <c r="R275" s="506"/>
      <c r="S275" s="506"/>
      <c r="T275" s="56"/>
      <c r="U275" s="56"/>
      <c r="V275" s="56"/>
    </row>
    <row r="276" spans="1:22" s="31" customFormat="1" ht="22.5" customHeight="1">
      <c r="A276" s="564" t="s">
        <v>276</v>
      </c>
      <c r="B276" s="565"/>
      <c r="C276" s="566"/>
      <c r="D276" s="26"/>
      <c r="E276" s="27">
        <v>11000000</v>
      </c>
      <c r="F276" s="71"/>
      <c r="G276" s="153"/>
      <c r="H276" s="153"/>
      <c r="I276" s="153"/>
      <c r="J276" s="153"/>
      <c r="K276" s="153"/>
      <c r="L276" s="153"/>
      <c r="M276" s="153"/>
      <c r="N276" s="153"/>
      <c r="O276" s="501" t="s">
        <v>256</v>
      </c>
      <c r="P276" s="501" t="s">
        <v>273</v>
      </c>
      <c r="Q276" s="501"/>
      <c r="R276" s="501" t="s">
        <v>254</v>
      </c>
      <c r="S276" s="71"/>
      <c r="T276" s="56"/>
      <c r="U276" s="56"/>
      <c r="V276" s="56"/>
    </row>
    <row r="277" spans="1:22" s="31" customFormat="1" ht="22.5" customHeight="1">
      <c r="A277" s="567"/>
      <c r="B277" s="568"/>
      <c r="C277" s="569"/>
      <c r="D277" s="26"/>
      <c r="E277" s="27"/>
      <c r="F277" s="27"/>
      <c r="G277" s="33"/>
      <c r="H277" s="33"/>
      <c r="I277" s="33"/>
      <c r="J277" s="36"/>
      <c r="K277" s="36"/>
      <c r="L277" s="36"/>
      <c r="M277" s="36"/>
      <c r="N277" s="36"/>
      <c r="O277" s="36">
        <f>11000000*O276</f>
        <v>3849999.9999999995</v>
      </c>
      <c r="P277" s="36">
        <f>11000000*P276</f>
        <v>4400000</v>
      </c>
      <c r="Q277" s="36"/>
      <c r="R277" s="36">
        <f>11000000*R276</f>
        <v>2750000</v>
      </c>
      <c r="S277" s="156">
        <f>O277+P277+R277</f>
        <v>11000000</v>
      </c>
      <c r="T277" s="56"/>
      <c r="U277" s="56"/>
      <c r="V277" s="56"/>
    </row>
    <row r="278" spans="1:22" s="31" customFormat="1">
      <c r="A278" s="38" t="s">
        <v>131</v>
      </c>
      <c r="B278" s="39" t="s">
        <v>260</v>
      </c>
      <c r="C278" s="40" t="s">
        <v>27</v>
      </c>
      <c r="D278" s="41"/>
      <c r="E278" s="42"/>
      <c r="F278" s="43"/>
      <c r="G278" s="44"/>
      <c r="H278" s="45"/>
      <c r="I278" s="45"/>
      <c r="J278" s="45"/>
      <c r="K278" s="45"/>
      <c r="L278" s="325"/>
      <c r="M278" s="45"/>
      <c r="N278" s="45"/>
      <c r="O278" s="45"/>
      <c r="P278" s="45"/>
      <c r="Q278" s="505"/>
      <c r="R278" s="506"/>
      <c r="S278" s="506"/>
      <c r="T278" s="56"/>
      <c r="U278" s="56"/>
      <c r="V278" s="56"/>
    </row>
    <row r="279" spans="1:22" s="31" customFormat="1" ht="22.5" customHeight="1">
      <c r="A279" s="23" t="s">
        <v>277</v>
      </c>
      <c r="B279" s="24"/>
      <c r="C279" s="25"/>
      <c r="D279" s="26"/>
      <c r="E279" s="27">
        <v>3000000</v>
      </c>
      <c r="F279" s="27"/>
      <c r="G279" s="153"/>
      <c r="H279" s="153"/>
      <c r="I279" s="153"/>
      <c r="J279" s="153"/>
      <c r="K279" s="153"/>
      <c r="L279" s="153"/>
      <c r="M279" s="153"/>
      <c r="N279" s="153"/>
      <c r="O279" s="501" t="s">
        <v>256</v>
      </c>
      <c r="P279" s="501" t="s">
        <v>273</v>
      </c>
      <c r="Q279" s="501"/>
      <c r="R279" s="501" t="s">
        <v>254</v>
      </c>
      <c r="S279" s="71"/>
      <c r="T279" s="56"/>
      <c r="U279" s="56"/>
      <c r="V279" s="56"/>
    </row>
    <row r="280" spans="1:22" s="31" customFormat="1" ht="22.5" customHeight="1">
      <c r="A280" s="23"/>
      <c r="B280" s="24"/>
      <c r="C280" s="25"/>
      <c r="D280" s="26"/>
      <c r="E280" s="27"/>
      <c r="F280" s="27"/>
      <c r="G280" s="33"/>
      <c r="H280" s="33"/>
      <c r="I280" s="33"/>
      <c r="J280" s="36"/>
      <c r="K280" s="36"/>
      <c r="L280" s="36"/>
      <c r="M280" s="36"/>
      <c r="N280" s="36"/>
      <c r="O280" s="36">
        <f>3000000*O279</f>
        <v>1050000</v>
      </c>
      <c r="P280" s="36">
        <f>3000000*P279</f>
        <v>1200000</v>
      </c>
      <c r="Q280" s="36"/>
      <c r="R280" s="36">
        <f>3000000*R279</f>
        <v>750000</v>
      </c>
      <c r="S280" s="156">
        <f>O280+P280+R280</f>
        <v>3000000</v>
      </c>
      <c r="T280" s="56"/>
      <c r="U280" s="56"/>
      <c r="V280" s="56"/>
    </row>
    <row r="281" spans="1:22" s="31" customFormat="1">
      <c r="A281" s="38" t="s">
        <v>131</v>
      </c>
      <c r="B281" s="39" t="s">
        <v>260</v>
      </c>
      <c r="C281" s="40" t="s">
        <v>27</v>
      </c>
      <c r="D281" s="41"/>
      <c r="E281" s="42"/>
      <c r="F281" s="43"/>
      <c r="G281" s="44"/>
      <c r="H281" s="45"/>
      <c r="I281" s="45"/>
      <c r="J281" s="45"/>
      <c r="K281" s="45"/>
      <c r="L281" s="325"/>
      <c r="M281" s="45"/>
      <c r="N281" s="45"/>
      <c r="O281" s="45"/>
      <c r="P281" s="45"/>
      <c r="Q281" s="505"/>
      <c r="R281" s="506"/>
      <c r="S281" s="506"/>
      <c r="T281" s="56"/>
      <c r="U281" s="56"/>
      <c r="V281" s="56"/>
    </row>
    <row r="282" spans="1:22" s="31" customFormat="1" ht="22.5" customHeight="1">
      <c r="A282" s="23" t="s">
        <v>278</v>
      </c>
      <c r="B282" s="24"/>
      <c r="C282" s="25"/>
      <c r="D282" s="26"/>
      <c r="E282" s="27">
        <v>4000000</v>
      </c>
      <c r="F282" s="71"/>
      <c r="G282" s="153"/>
      <c r="H282" s="153"/>
      <c r="I282" s="153"/>
      <c r="J282" s="153"/>
      <c r="K282" s="153"/>
      <c r="L282" s="153"/>
      <c r="M282" s="153"/>
      <c r="N282" s="153"/>
      <c r="O282" s="501" t="s">
        <v>256</v>
      </c>
      <c r="P282" s="501" t="s">
        <v>273</v>
      </c>
      <c r="Q282" s="501"/>
      <c r="R282" s="501" t="s">
        <v>254</v>
      </c>
      <c r="S282" s="71"/>
      <c r="T282" s="56"/>
      <c r="U282" s="56"/>
      <c r="V282" s="56"/>
    </row>
    <row r="283" spans="1:22" s="31" customFormat="1" ht="22.5" customHeight="1">
      <c r="A283" s="23"/>
      <c r="B283" s="24"/>
      <c r="C283" s="25"/>
      <c r="D283" s="26"/>
      <c r="E283" s="27"/>
      <c r="F283" s="27"/>
      <c r="G283" s="33"/>
      <c r="H283" s="33"/>
      <c r="I283" s="33"/>
      <c r="J283" s="36"/>
      <c r="K283" s="36"/>
      <c r="L283" s="36"/>
      <c r="M283" s="36"/>
      <c r="N283" s="36"/>
      <c r="O283" s="36">
        <f>4000000*O282</f>
        <v>1400000</v>
      </c>
      <c r="P283" s="36">
        <f>4000000*P282</f>
        <v>1600000</v>
      </c>
      <c r="Q283" s="36"/>
      <c r="R283" s="36">
        <f>4000000*R282</f>
        <v>1000000</v>
      </c>
      <c r="S283" s="156">
        <f>O283+P283+R283</f>
        <v>4000000</v>
      </c>
      <c r="T283" s="56"/>
      <c r="U283" s="56"/>
      <c r="V283" s="56"/>
    </row>
    <row r="284" spans="1:22" s="31" customFormat="1">
      <c r="A284" s="38" t="s">
        <v>131</v>
      </c>
      <c r="B284" s="39" t="s">
        <v>260</v>
      </c>
      <c r="C284" s="40" t="s">
        <v>27</v>
      </c>
      <c r="D284" s="41"/>
      <c r="E284" s="42"/>
      <c r="F284" s="43"/>
      <c r="G284" s="44"/>
      <c r="H284" s="45"/>
      <c r="I284" s="45"/>
      <c r="J284" s="45"/>
      <c r="K284" s="45"/>
      <c r="L284" s="325"/>
      <c r="M284" s="45"/>
      <c r="N284" s="45"/>
      <c r="O284" s="45"/>
      <c r="P284" s="45"/>
      <c r="Q284" s="505"/>
      <c r="R284" s="506"/>
      <c r="S284" s="506"/>
      <c r="T284" s="56"/>
      <c r="U284" s="56"/>
      <c r="V284" s="56"/>
    </row>
    <row r="285" spans="1:22">
      <c r="A285" s="23" t="s">
        <v>279</v>
      </c>
      <c r="B285" s="24"/>
      <c r="C285" s="25"/>
      <c r="D285" s="26"/>
      <c r="E285" s="27">
        <v>4000000</v>
      </c>
      <c r="F285" s="71"/>
      <c r="G285" s="153"/>
      <c r="H285" s="153"/>
      <c r="I285" s="153"/>
      <c r="J285" s="153"/>
      <c r="K285" s="153"/>
      <c r="L285" s="153"/>
      <c r="M285" s="153"/>
      <c r="N285" s="153"/>
      <c r="O285" s="501" t="s">
        <v>256</v>
      </c>
      <c r="P285" s="501" t="s">
        <v>273</v>
      </c>
      <c r="Q285" s="501"/>
      <c r="R285" s="501" t="s">
        <v>254</v>
      </c>
      <c r="S285" s="71"/>
      <c r="T285" s="4"/>
    </row>
    <row r="286" spans="1:22">
      <c r="A286" s="23"/>
      <c r="B286" s="24"/>
      <c r="C286" s="25"/>
      <c r="D286" s="26"/>
      <c r="E286" s="27"/>
      <c r="F286" s="27"/>
      <c r="G286" s="33"/>
      <c r="H286" s="33"/>
      <c r="I286" s="33"/>
      <c r="J286" s="36"/>
      <c r="K286" s="36"/>
      <c r="L286" s="36"/>
      <c r="M286" s="36"/>
      <c r="N286" s="36"/>
      <c r="O286" s="36">
        <f>4000000*O285</f>
        <v>1400000</v>
      </c>
      <c r="P286" s="36">
        <f>4000000*P285</f>
        <v>1600000</v>
      </c>
      <c r="Q286" s="36"/>
      <c r="R286" s="36">
        <f>4000000*R285</f>
        <v>1000000</v>
      </c>
      <c r="S286" s="156">
        <f>O286+P286+R286</f>
        <v>4000000</v>
      </c>
      <c r="T286" s="4"/>
    </row>
    <row r="287" spans="1:22">
      <c r="A287" s="38" t="s">
        <v>131</v>
      </c>
      <c r="B287" s="39" t="s">
        <v>260</v>
      </c>
      <c r="C287" s="40" t="s">
        <v>27</v>
      </c>
      <c r="D287" s="41"/>
      <c r="E287" s="42"/>
      <c r="F287" s="43"/>
      <c r="G287" s="44"/>
      <c r="H287" s="45"/>
      <c r="I287" s="45"/>
      <c r="J287" s="45"/>
      <c r="K287" s="45"/>
      <c r="L287" s="325"/>
      <c r="M287" s="45"/>
      <c r="N287" s="45"/>
      <c r="O287" s="45"/>
      <c r="P287" s="45"/>
      <c r="Q287" s="505"/>
      <c r="R287" s="506"/>
      <c r="S287" s="506"/>
      <c r="T287" s="4"/>
    </row>
    <row r="288" spans="1:22">
      <c r="A288" s="539"/>
      <c r="B288" s="450"/>
      <c r="C288" s="3"/>
      <c r="E288" s="493"/>
      <c r="F288" s="493"/>
      <c r="G288" s="438"/>
      <c r="H288" s="438"/>
      <c r="I288" s="438"/>
      <c r="J288" s="540"/>
      <c r="K288" s="438"/>
      <c r="M288" s="438"/>
      <c r="N288" s="438"/>
      <c r="O288" s="438"/>
      <c r="P288" s="438"/>
      <c r="Q288" s="438"/>
      <c r="R288" s="438"/>
      <c r="S288" s="438"/>
    </row>
    <row r="289" spans="1:25" ht="21" hidden="1" customHeight="1">
      <c r="A289" s="539"/>
      <c r="B289" s="450"/>
      <c r="C289" s="3"/>
      <c r="E289" s="493"/>
      <c r="F289" s="493"/>
      <c r="G289" s="438"/>
      <c r="H289" s="438"/>
      <c r="I289" s="438"/>
      <c r="J289" s="540"/>
      <c r="K289" s="438"/>
      <c r="L289" s="438"/>
      <c r="M289" s="438"/>
      <c r="N289" s="438"/>
      <c r="O289" s="438"/>
      <c r="P289" s="438"/>
      <c r="Q289" s="438"/>
      <c r="R289" s="438"/>
      <c r="S289" s="438"/>
    </row>
    <row r="290" spans="1:25">
      <c r="A290" s="427"/>
      <c r="B290" s="427"/>
      <c r="D290" s="542"/>
      <c r="E290" s="543"/>
      <c r="F290" s="532"/>
      <c r="G290" s="438"/>
      <c r="H290" s="438" t="s">
        <v>280</v>
      </c>
      <c r="I290" s="438" t="s">
        <v>280</v>
      </c>
      <c r="J290" s="438" t="s">
        <v>280</v>
      </c>
      <c r="K290" s="438" t="s">
        <v>281</v>
      </c>
      <c r="L290" s="438"/>
      <c r="M290" s="438"/>
      <c r="N290" s="438"/>
      <c r="O290" s="532"/>
      <c r="P290" s="438"/>
      <c r="Q290" s="438"/>
      <c r="R290" s="438"/>
      <c r="S290" s="438"/>
    </row>
    <row r="291" spans="1:25">
      <c r="A291" s="427"/>
      <c r="B291" s="427"/>
      <c r="D291" s="542"/>
      <c r="E291" s="543"/>
      <c r="F291" s="532"/>
      <c r="G291" s="438"/>
      <c r="H291" s="438"/>
      <c r="I291" s="438"/>
      <c r="J291" s="438"/>
      <c r="K291" s="438"/>
      <c r="L291" s="438"/>
      <c r="M291" s="438"/>
      <c r="N291" s="438"/>
      <c r="O291" s="532"/>
      <c r="P291" s="438"/>
      <c r="Q291" s="438"/>
      <c r="R291" s="438"/>
      <c r="S291" s="438"/>
    </row>
    <row r="292" spans="1:25" s="2" customFormat="1" ht="21" hidden="1" customHeight="1">
      <c r="A292" s="128"/>
      <c r="B292" s="128"/>
      <c r="C292" s="544"/>
      <c r="D292" s="509"/>
      <c r="E292" s="570" t="s">
        <v>282</v>
      </c>
      <c r="F292" s="571"/>
      <c r="G292" s="545" t="s">
        <v>6</v>
      </c>
      <c r="H292" s="545" t="s">
        <v>7</v>
      </c>
      <c r="I292" s="545" t="s">
        <v>283</v>
      </c>
      <c r="J292" s="545" t="s">
        <v>284</v>
      </c>
      <c r="K292" s="545" t="s">
        <v>285</v>
      </c>
      <c r="L292" s="438"/>
      <c r="M292" s="545" t="s">
        <v>286</v>
      </c>
      <c r="N292" s="545" t="s">
        <v>287</v>
      </c>
      <c r="O292" s="545" t="s">
        <v>288</v>
      </c>
      <c r="P292" s="545" t="s">
        <v>289</v>
      </c>
      <c r="Q292" s="545" t="s">
        <v>290</v>
      </c>
      <c r="R292" s="545" t="s">
        <v>291</v>
      </c>
      <c r="S292" s="546" t="s">
        <v>292</v>
      </c>
      <c r="T292" s="1"/>
    </row>
    <row r="293" spans="1:25" s="2" customFormat="1" ht="21" hidden="1" customHeight="1">
      <c r="A293" s="128"/>
      <c r="B293" s="128"/>
      <c r="C293" s="508"/>
      <c r="D293" s="509"/>
      <c r="E293" s="510" t="s">
        <v>266</v>
      </c>
      <c r="F293" s="511" t="s">
        <v>293</v>
      </c>
      <c r="G293" s="547"/>
      <c r="H293" s="547"/>
      <c r="I293" s="547"/>
      <c r="J293" s="547"/>
      <c r="K293" s="547"/>
      <c r="L293" s="545" t="s">
        <v>294</v>
      </c>
      <c r="M293" s="547"/>
      <c r="N293" s="547"/>
      <c r="O293" s="547"/>
      <c r="P293" s="547"/>
      <c r="Q293" s="547"/>
      <c r="R293" s="547"/>
      <c r="S293" s="548"/>
      <c r="T293" s="1"/>
    </row>
    <row r="294" spans="1:25" s="520" customFormat="1" ht="21" hidden="1" customHeight="1">
      <c r="A294" s="514"/>
      <c r="B294" s="514"/>
      <c r="C294" s="515"/>
      <c r="D294" s="514"/>
      <c r="E294" s="516"/>
      <c r="F294" s="517" t="s">
        <v>295</v>
      </c>
      <c r="G294" s="549"/>
      <c r="H294" s="549"/>
      <c r="I294" s="549"/>
      <c r="J294" s="549"/>
      <c r="K294" s="549"/>
      <c r="L294" s="547"/>
      <c r="M294" s="549"/>
      <c r="N294" s="549"/>
      <c r="O294" s="549"/>
      <c r="P294" s="549"/>
      <c r="Q294" s="549"/>
      <c r="R294" s="549"/>
      <c r="S294" s="550"/>
      <c r="T294" s="551"/>
    </row>
    <row r="295" spans="1:25" s="2" customFormat="1" hidden="1">
      <c r="A295" s="128"/>
      <c r="B295" s="128"/>
      <c r="C295" s="1"/>
      <c r="D295" s="509"/>
      <c r="E295" s="510" t="s">
        <v>267</v>
      </c>
      <c r="F295" s="511" t="s">
        <v>293</v>
      </c>
      <c r="G295" s="547"/>
      <c r="H295" s="547"/>
      <c r="I295" s="547"/>
      <c r="J295" s="547"/>
      <c r="K295" s="547"/>
      <c r="L295" s="549"/>
      <c r="M295" s="547"/>
      <c r="N295" s="547"/>
      <c r="O295" s="547"/>
      <c r="P295" s="547"/>
      <c r="Q295" s="547"/>
      <c r="R295" s="547"/>
      <c r="S295" s="548"/>
      <c r="T295" s="1"/>
    </row>
    <row r="296" spans="1:25" s="2" customFormat="1" ht="21" hidden="1" customHeight="1">
      <c r="A296" s="128"/>
      <c r="B296" s="128"/>
      <c r="C296" s="1"/>
      <c r="D296" s="509"/>
      <c r="E296" s="521"/>
      <c r="F296" s="517" t="s">
        <v>295</v>
      </c>
      <c r="G296" s="549"/>
      <c r="H296" s="549"/>
      <c r="I296" s="549"/>
      <c r="J296" s="549"/>
      <c r="K296" s="549"/>
      <c r="L296" s="547"/>
      <c r="M296" s="549"/>
      <c r="N296" s="549"/>
      <c r="O296" s="549"/>
      <c r="P296" s="549"/>
      <c r="Q296" s="549"/>
      <c r="R296" s="549"/>
      <c r="S296" s="550"/>
      <c r="T296" s="1"/>
    </row>
    <row r="297" spans="1:25" s="2" customFormat="1" ht="21" hidden="1" customHeight="1">
      <c r="A297" s="128"/>
      <c r="B297" s="128"/>
      <c r="C297" s="1"/>
      <c r="D297" s="509"/>
      <c r="E297" s="510" t="s">
        <v>268</v>
      </c>
      <c r="F297" s="511" t="s">
        <v>293</v>
      </c>
      <c r="G297" s="547"/>
      <c r="H297" s="547"/>
      <c r="I297" s="552"/>
      <c r="J297" s="547"/>
      <c r="K297" s="547"/>
      <c r="L297" s="549"/>
      <c r="M297" s="547"/>
      <c r="N297" s="547"/>
      <c r="O297" s="547"/>
      <c r="P297" s="547"/>
      <c r="Q297" s="547"/>
      <c r="R297" s="547"/>
      <c r="S297" s="548"/>
      <c r="T297" s="1"/>
    </row>
    <row r="298" spans="1:25" s="2" customFormat="1" ht="21" hidden="1" customHeight="1">
      <c r="A298" s="128"/>
      <c r="B298" s="128"/>
      <c r="C298" s="1"/>
      <c r="D298" s="509"/>
      <c r="E298" s="521" t="s">
        <v>269</v>
      </c>
      <c r="F298" s="517" t="s">
        <v>295</v>
      </c>
      <c r="G298" s="523"/>
      <c r="H298" s="523"/>
      <c r="I298" s="523"/>
      <c r="J298" s="523"/>
      <c r="K298" s="523"/>
      <c r="L298" s="547"/>
      <c r="M298" s="523"/>
      <c r="N298" s="523"/>
      <c r="O298" s="523"/>
      <c r="P298" s="523"/>
      <c r="Q298" s="523"/>
      <c r="R298" s="523"/>
      <c r="S298" s="524"/>
      <c r="T298" s="1"/>
    </row>
    <row r="299" spans="1:25" s="2" customFormat="1" hidden="1">
      <c r="A299" s="128"/>
      <c r="B299" s="128"/>
      <c r="C299" s="1"/>
      <c r="D299" s="509"/>
      <c r="E299" s="510" t="s">
        <v>252</v>
      </c>
      <c r="F299" s="511" t="s">
        <v>293</v>
      </c>
      <c r="G299" s="547"/>
      <c r="H299" s="547"/>
      <c r="I299" s="547"/>
      <c r="J299" s="547"/>
      <c r="K299" s="547"/>
      <c r="L299" s="518"/>
      <c r="M299" s="547"/>
      <c r="N299" s="547"/>
      <c r="O299" s="547"/>
      <c r="P299" s="547"/>
      <c r="Q299" s="547"/>
      <c r="R299" s="547"/>
      <c r="S299" s="548"/>
      <c r="T299" s="553"/>
    </row>
    <row r="300" spans="1:25" s="2" customFormat="1" ht="21.75" hidden="1" customHeight="1" thickBot="1">
      <c r="A300" s="128"/>
      <c r="B300" s="128"/>
      <c r="C300" s="1"/>
      <c r="D300" s="509"/>
      <c r="E300" s="525"/>
      <c r="F300" s="526" t="s">
        <v>295</v>
      </c>
      <c r="G300" s="554"/>
      <c r="H300" s="554"/>
      <c r="I300" s="554"/>
      <c r="J300" s="554"/>
      <c r="K300" s="554"/>
      <c r="L300" s="547"/>
      <c r="M300" s="554"/>
      <c r="N300" s="554"/>
      <c r="O300" s="554"/>
      <c r="P300" s="554"/>
      <c r="Q300" s="554"/>
      <c r="R300" s="554"/>
      <c r="S300" s="555"/>
      <c r="T300" s="556"/>
      <c r="Y300" s="529"/>
    </row>
    <row r="301" spans="1:25" ht="21" hidden="1" customHeight="1">
      <c r="A301" s="180"/>
      <c r="C301" s="530"/>
      <c r="D301" s="530"/>
      <c r="E301" s="531"/>
      <c r="F301" s="532"/>
      <c r="G301" s="438"/>
      <c r="H301" s="438"/>
      <c r="I301" s="438"/>
      <c r="J301" s="438"/>
      <c r="K301" s="533"/>
      <c r="L301" s="554"/>
      <c r="M301" s="438"/>
      <c r="N301" s="438"/>
      <c r="O301" s="438"/>
      <c r="P301" s="438"/>
      <c r="Q301" s="438"/>
      <c r="R301" s="438"/>
      <c r="S301" s="438"/>
    </row>
    <row r="302" spans="1:25" hidden="1">
      <c r="A302" s="180"/>
      <c r="C302" s="3"/>
      <c r="E302" s="535"/>
      <c r="F302" s="532"/>
      <c r="G302" s="438"/>
      <c r="H302" s="438"/>
      <c r="I302" s="438"/>
      <c r="J302" s="438"/>
      <c r="K302" s="438"/>
      <c r="L302" s="438"/>
      <c r="M302" s="438"/>
      <c r="N302" s="438"/>
      <c r="O302" s="438"/>
      <c r="P302" s="438"/>
      <c r="Q302" s="438"/>
      <c r="R302" s="438"/>
      <c r="S302" s="438"/>
    </row>
    <row r="303" spans="1:25" ht="21" hidden="1" customHeight="1">
      <c r="A303" s="180"/>
      <c r="C303" s="3"/>
      <c r="E303" s="535"/>
      <c r="F303" s="532"/>
      <c r="G303" s="438"/>
      <c r="H303" s="438"/>
      <c r="I303" s="438"/>
      <c r="J303" s="438"/>
      <c r="K303" s="438"/>
      <c r="L303" s="438"/>
      <c r="M303" s="438"/>
      <c r="N303" s="438"/>
      <c r="O303" s="438"/>
      <c r="P303" s="438"/>
      <c r="Q303" s="438"/>
      <c r="R303" s="438"/>
      <c r="S303" s="438"/>
    </row>
    <row r="304" spans="1:25" ht="21" hidden="1" customHeight="1">
      <c r="C304" s="557"/>
      <c r="L304" s="541" t="s">
        <v>296</v>
      </c>
      <c r="R304" s="438"/>
    </row>
    <row r="305" spans="3:12">
      <c r="C305" s="557"/>
      <c r="L305" s="541" t="s">
        <v>297</v>
      </c>
    </row>
    <row r="306" spans="3:12" ht="21" hidden="1" customHeight="1">
      <c r="C306" s="557"/>
    </row>
    <row r="307" spans="3:12" ht="21" hidden="1" customHeight="1">
      <c r="C307" s="557"/>
    </row>
    <row r="308" spans="3:12">
      <c r="C308" s="557"/>
    </row>
  </sheetData>
  <mergeCells count="77">
    <mergeCell ref="A37:C38"/>
    <mergeCell ref="A3:C4"/>
    <mergeCell ref="E3:E4"/>
    <mergeCell ref="F3:F4"/>
    <mergeCell ref="A7:C7"/>
    <mergeCell ref="A15:C15"/>
    <mergeCell ref="A18:C19"/>
    <mergeCell ref="A31:C32"/>
    <mergeCell ref="A34:C34"/>
    <mergeCell ref="A87:C88"/>
    <mergeCell ref="A40:C41"/>
    <mergeCell ref="A43:C44"/>
    <mergeCell ref="A52:C53"/>
    <mergeCell ref="A55:C56"/>
    <mergeCell ref="A59:C60"/>
    <mergeCell ref="A63:C64"/>
    <mergeCell ref="A66:C67"/>
    <mergeCell ref="A69:C70"/>
    <mergeCell ref="A72:C73"/>
    <mergeCell ref="A78:C79"/>
    <mergeCell ref="A81:C82"/>
    <mergeCell ref="A136:C137"/>
    <mergeCell ref="A90:C91"/>
    <mergeCell ref="A93:C94"/>
    <mergeCell ref="A105:C106"/>
    <mergeCell ref="A111:C112"/>
    <mergeCell ref="A114:C115"/>
    <mergeCell ref="A117:C118"/>
    <mergeCell ref="A120:C121"/>
    <mergeCell ref="A123:C124"/>
    <mergeCell ref="A126:C127"/>
    <mergeCell ref="A130:C131"/>
    <mergeCell ref="A133:C134"/>
    <mergeCell ref="A169:C169"/>
    <mergeCell ref="A138:B138"/>
    <mergeCell ref="A139:C139"/>
    <mergeCell ref="A140:C140"/>
    <mergeCell ref="A143:C144"/>
    <mergeCell ref="A146:C147"/>
    <mergeCell ref="A152:C153"/>
    <mergeCell ref="A155:C156"/>
    <mergeCell ref="A158:C159"/>
    <mergeCell ref="A162:C162"/>
    <mergeCell ref="A165:C165"/>
    <mergeCell ref="A166:C167"/>
    <mergeCell ref="A204:C205"/>
    <mergeCell ref="A170:C171"/>
    <mergeCell ref="A173:C174"/>
    <mergeCell ref="A176:C177"/>
    <mergeCell ref="A179:C180"/>
    <mergeCell ref="A182:C183"/>
    <mergeCell ref="A185:C186"/>
    <mergeCell ref="A188:C189"/>
    <mergeCell ref="A191:S191"/>
    <mergeCell ref="A194:C194"/>
    <mergeCell ref="A200:C200"/>
    <mergeCell ref="A201:C201"/>
    <mergeCell ref="A240:C241"/>
    <mergeCell ref="A207:C208"/>
    <mergeCell ref="A213:C214"/>
    <mergeCell ref="A216:C217"/>
    <mergeCell ref="A219:C220"/>
    <mergeCell ref="A223:C223"/>
    <mergeCell ref="A226:C226"/>
    <mergeCell ref="A227:C228"/>
    <mergeCell ref="A230:C230"/>
    <mergeCell ref="A231:C232"/>
    <mergeCell ref="A234:C235"/>
    <mergeCell ref="A237:C238"/>
    <mergeCell ref="A276:C277"/>
    <mergeCell ref="E292:F292"/>
    <mergeCell ref="A243:C244"/>
    <mergeCell ref="A246:C247"/>
    <mergeCell ref="A249:C250"/>
    <mergeCell ref="A265:C266"/>
    <mergeCell ref="A269:C270"/>
    <mergeCell ref="A273:C274"/>
  </mergeCells>
  <pageMargins left="0" right="0" top="0.59055118110236204" bottom="0.34055118099999998" header="0.31496062992126" footer="0.31496062992126"/>
  <pageSetup paperSize="9" scale="75" fitToHeight="0" orientation="landscape" r:id="rId1"/>
  <rowBreaks count="3" manualBreakCount="3">
    <brk id="54" max="18" man="1"/>
    <brk id="104" max="18" man="1"/>
    <brk id="190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3. คณะเร่งรัดฯ</vt:lpstr>
      <vt:lpstr>'3. คณะเร่งรัดฯ'!Print_Area</vt:lpstr>
      <vt:lpstr>'3. คณะเร่งรัดฯ'!Print_Titles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สกาวเดือน ศรีสุวรรณ์</dc:creator>
  <cp:lastModifiedBy>labtop oie</cp:lastModifiedBy>
  <cp:lastPrinted>2024-04-01T07:09:50Z</cp:lastPrinted>
  <dcterms:created xsi:type="dcterms:W3CDTF">2024-04-01T07:02:08Z</dcterms:created>
  <dcterms:modified xsi:type="dcterms:W3CDTF">2024-04-26T06:24:32Z</dcterms:modified>
</cp:coreProperties>
</file>